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denis.danihel\Desktop\6016\CZ\"/>
    </mc:Choice>
  </mc:AlternateContent>
  <xr:revisionPtr revIDLastSave="0" documentId="13_ncr:1_{2AB824CF-6F2A-431A-9955-F57B122A0CAD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6016" sheetId="1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8" l="1"/>
  <c r="L27" i="18"/>
  <c r="O27" i="18"/>
  <c r="M26" i="18"/>
  <c r="P26" i="18"/>
  <c r="C13" i="18" l="1"/>
  <c r="F33" i="18" s="1"/>
  <c r="AI5" i="18"/>
  <c r="AM4" i="18"/>
  <c r="AI22" i="18" l="1"/>
  <c r="C31" i="18" s="1"/>
  <c r="D31" i="18" s="1"/>
  <c r="AM5" i="18"/>
  <c r="I35" i="18" s="1"/>
  <c r="AI16" i="18"/>
  <c r="C25" i="18" s="1"/>
  <c r="D25" i="18" s="1"/>
  <c r="AI23" i="18"/>
  <c r="C32" i="18" s="1"/>
  <c r="D32" i="18" s="1"/>
  <c r="AI15" i="18"/>
  <c r="C24" i="18" s="1"/>
  <c r="D24" i="18" s="1"/>
  <c r="AI30" i="18"/>
  <c r="C39" i="18" s="1"/>
  <c r="D39" i="18" s="1"/>
  <c r="C14" i="18"/>
  <c r="D14" i="18" s="1"/>
  <c r="F15" i="18" s="1"/>
  <c r="AI31" i="18"/>
  <c r="AI24" i="18"/>
  <c r="C33" i="18" s="1"/>
  <c r="D33" i="18" s="1"/>
  <c r="AI6" i="18"/>
  <c r="C15" i="18" s="1"/>
  <c r="D15" i="18" s="1"/>
  <c r="AI8" i="18"/>
  <c r="C17" i="18" s="1"/>
  <c r="D17" i="18" s="1"/>
  <c r="AI9" i="18"/>
  <c r="C18" i="18" s="1"/>
  <c r="D18" i="18" s="1"/>
  <c r="AI17" i="18"/>
  <c r="C26" i="18" s="1"/>
  <c r="D26" i="18" s="1"/>
  <c r="AI7" i="18"/>
  <c r="C16" i="18" s="1"/>
  <c r="D16" i="18" s="1"/>
  <c r="AI26" i="18"/>
  <c r="C35" i="18" s="1"/>
  <c r="D35" i="18" s="1"/>
  <c r="AI10" i="18"/>
  <c r="C19" i="18" s="1"/>
  <c r="D19" i="18" s="1"/>
  <c r="AI25" i="18"/>
  <c r="C34" i="18" s="1"/>
  <c r="D34" i="18" s="1"/>
  <c r="I39" i="18"/>
  <c r="AI19" i="18"/>
  <c r="C28" i="18" s="1"/>
  <c r="D28" i="18" s="1"/>
  <c r="AI11" i="18"/>
  <c r="C20" i="18" s="1"/>
  <c r="D20" i="18" s="1"/>
  <c r="AI27" i="18"/>
  <c r="C36" i="18" s="1"/>
  <c r="D36" i="18" s="1"/>
  <c r="AI12" i="18"/>
  <c r="C21" i="18" s="1"/>
  <c r="D21" i="18" s="1"/>
  <c r="AI20" i="18"/>
  <c r="C29" i="18" s="1"/>
  <c r="D29" i="18" s="1"/>
  <c r="AI28" i="18"/>
  <c r="C37" i="18" s="1"/>
  <c r="D37" i="18" s="1"/>
  <c r="AI21" i="18"/>
  <c r="C30" i="18" s="1"/>
  <c r="D30" i="18" s="1"/>
  <c r="AI29" i="18"/>
  <c r="C38" i="18" s="1"/>
  <c r="D38" i="18" s="1"/>
  <c r="AI14" i="18"/>
  <c r="C23" i="18" s="1"/>
  <c r="D23" i="18" s="1"/>
  <c r="AI18" i="18"/>
  <c r="C27" i="18" s="1"/>
  <c r="D27" i="18" s="1"/>
  <c r="D13" i="18"/>
  <c r="F26" i="18" s="1"/>
  <c r="AI13" i="18"/>
  <c r="C22" i="18" s="1"/>
  <c r="D22" i="18" s="1"/>
  <c r="F22" i="18" l="1"/>
</calcChain>
</file>

<file path=xl/sharedStrings.xml><?xml version="1.0" encoding="utf-8"?>
<sst xmlns="http://schemas.openxmlformats.org/spreadsheetml/2006/main" count="32" uniqueCount="27">
  <si>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</si>
  <si>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[mm]</t>
  </si>
  <si>
    <t>konštanty</t>
  </si>
  <si>
    <t>Výška</t>
  </si>
  <si>
    <t>Prekrytie</t>
  </si>
  <si>
    <t>mm</t>
  </si>
  <si>
    <t>Počet lamiel</t>
  </si>
  <si>
    <t>[ks ]</t>
  </si>
  <si>
    <t>výška lamely</t>
  </si>
  <si>
    <t>výška prvej diery</t>
  </si>
  <si>
    <t>ku dalsej diere</t>
  </si>
  <si>
    <t>Diery v drážkach</t>
  </si>
  <si>
    <t>maximálne prekrytie</t>
  </si>
  <si>
    <t>Lamela</t>
  </si>
  <si>
    <t>Drážka 1/3(mm)</t>
  </si>
  <si>
    <t>Drážka 3/1(mm)</t>
  </si>
  <si>
    <t>Kód</t>
  </si>
  <si>
    <t>AL-UT21-6</t>
  </si>
  <si>
    <t>AL-U21-6</t>
  </si>
  <si>
    <t>Dĺžka (výška)</t>
  </si>
  <si>
    <t>Počet</t>
  </si>
  <si>
    <t>Pre „UT“ profil</t>
  </si>
  <si>
    <t>Pre „U“ profil</t>
  </si>
  <si>
    <t>E1-3S4.2x19</t>
  </si>
  <si>
    <t>E1-4S4.2x19</t>
  </si>
  <si>
    <t>Poznámka</t>
  </si>
  <si>
    <t>AL-J6016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</si>
</sst>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 vertical="top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5" xfId="0" applyFont="1" applyBorder="1" applyProtection="1">
      <protection hidden="1"/>
    </xf>
    <xf numFmtId="0" fontId="1" fillId="0" borderId="29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4" name="Rovná spojovacia šípka 3">
          <a:extLst>
            <a:ext uri="{FF2B5EF4-FFF2-40B4-BE49-F238E27FC236}">
              <a16:creationId xmlns:a16="http://schemas.microsoft.com/office/drawing/2014/main" id="{7B05E2D8-472B-483A-A877-55525F2C16A2}"/>
            </a:ext>
          </a:extLst>
        </xdr:cNvPr>
        <xdr:cNvCxnSpPr>
          <a:endCxn id="8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5" name="Rovná spojovacia šípka 4">
          <a:extLst>
            <a:ext uri="{FF2B5EF4-FFF2-40B4-BE49-F238E27FC236}">
              <a16:creationId xmlns:a16="http://schemas.microsoft.com/office/drawing/2014/main" id="{5E8C5867-0C23-43DE-8644-286B840CD0BC}"/>
            </a:ext>
          </a:extLst>
        </xdr:cNvPr>
        <xdr:cNvCxnSpPr>
          <a:endCxn id="8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10117</xdr:colOff>
      <xdr:row>1</xdr:row>
      <xdr:rowOff>63423</xdr:rowOff>
    </xdr:from>
    <xdr:to>
      <xdr:col>9</xdr:col>
      <xdr:colOff>895350</xdr:colOff>
      <xdr:row>29</xdr:row>
      <xdr:rowOff>152400</xdr:rowOff>
    </xdr:to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9256731F-C0E0-40DF-B4C7-64F1F9E1AAEF}"/>
            </a:ext>
          </a:extLst>
        </xdr:cNvPr>
        <xdr:cNvSpPr txBox="1"/>
      </xdr:nvSpPr>
      <xdr:spPr>
        <a:xfrm>
          <a:off x="7477717" y="149148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Chcete-li vypočítat rozteč otvorů pro montáž lamel, doplňte do tabulky "</a:t>
          </a:r>
          <a:r>
            <a:rPr lang="sk-SK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výšku profilu UT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lamel v profilu "</a:t>
          </a:r>
          <a:r>
            <a:rPr lang="sk-SK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nebo "</a:t>
          </a:r>
          <a:r>
            <a:rPr lang="sk-SK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 </a:t>
          </a:r>
          <a:endParaRPr lang="sk-SK" sz="15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zadání hodnot se v tabulce zobrazí vypočítané hodnoty rozteče otvorů a překrytí lamel [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mm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výplně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AL-J6016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 vyznačení otvorů a upevnění lamel do profilů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 a AL-UT21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použijeme střední drážku, do které vyznačíme otvory podle hodnot z tabulky pro zvolený počet lamel a výšku profilů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 a AL-UT21.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tabulce vyberte vypočtené hodnoty ze sloupce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Drážka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označte otvory v příslušné drážce až po poslední lamelu. Otvory se vyznačují od začátku profilu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 </a:t>
          </a:r>
          <a:endParaRPr lang="sk-SK" sz="1500">
            <a:effectLst/>
          </a:endParaRPr>
        </a:p>
      </xdr:txBody>
    </xdr:sp>
    <xdr:clientData/>
  </xdr:twoCellAnchor>
  <xdr:twoCellAnchor>
    <xdr:from>
      <xdr:col>7</xdr:col>
      <xdr:colOff>1025582</xdr:colOff>
      <xdr:row>31</xdr:row>
      <xdr:rowOff>202574</xdr:rowOff>
    </xdr:from>
    <xdr:to>
      <xdr:col>9</xdr:col>
      <xdr:colOff>1278858</xdr:colOff>
      <xdr:row>33</xdr:row>
      <xdr:rowOff>136280</xdr:rowOff>
    </xdr:to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31486FEE-C6D2-43B4-833B-B997816AEFA3}"/>
            </a:ext>
          </a:extLst>
        </xdr:cNvPr>
        <xdr:cNvSpPr txBox="1"/>
      </xdr:nvSpPr>
      <xdr:spPr>
        <a:xfrm>
          <a:off x="7378757" y="6574799"/>
          <a:ext cx="3710851" cy="35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Reálny (vypočítany)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rozostup</a:t>
          </a: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9BED7B0D-4F06-4CD0-B971-3BAA2F473626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104775</xdr:colOff>
      <xdr:row>2</xdr:row>
      <xdr:rowOff>58615</xdr:rowOff>
    </xdr:from>
    <xdr:to>
      <xdr:col>15</xdr:col>
      <xdr:colOff>2028825</xdr:colOff>
      <xdr:row>10</xdr:row>
      <xdr:rowOff>14051</xdr:rowOff>
    </xdr:to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FBAB1A52-FEE2-46DE-B338-F9C8A476ED33}"/>
            </a:ext>
          </a:extLst>
        </xdr:cNvPr>
        <xdr:cNvSpPr txBox="1"/>
      </xdr:nvSpPr>
      <xdr:spPr>
        <a:xfrm>
          <a:off x="14687550" y="353890"/>
          <a:ext cx="2828925" cy="1631836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	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Pri montáži lamiel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AL-J6016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nie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je potrebné počas značenia dier rozlišovať pravý a ľavý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profil.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102053</xdr:colOff>
      <xdr:row>32</xdr:row>
      <xdr:rowOff>153097</xdr:rowOff>
    </xdr:from>
    <xdr:to>
      <xdr:col>5</xdr:col>
      <xdr:colOff>194921</xdr:colOff>
      <xdr:row>32</xdr:row>
      <xdr:rowOff>153097</xdr:rowOff>
    </xdr:to>
    <xdr:cxnSp macro="">
      <xdr:nvCxnSpPr>
        <xdr:cNvPr id="12" name="Rovná spojovacia šípka 11">
          <a:extLst>
            <a:ext uri="{FF2B5EF4-FFF2-40B4-BE49-F238E27FC236}">
              <a16:creationId xmlns:a16="http://schemas.microsoft.com/office/drawing/2014/main" id="{0F1CCFC2-7900-4150-946C-2854ED260A30}"/>
            </a:ext>
          </a:extLst>
        </xdr:cNvPr>
        <xdr:cNvCxnSpPr/>
      </xdr:nvCxnSpPr>
      <xdr:spPr>
        <a:xfrm>
          <a:off x="3245303" y="8620822"/>
          <a:ext cx="80724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422030</xdr:colOff>
      <xdr:row>21</xdr:row>
      <xdr:rowOff>104973</xdr:rowOff>
    </xdr:from>
    <xdr:to>
      <xdr:col>5</xdr:col>
      <xdr:colOff>145133</xdr:colOff>
      <xdr:row>21</xdr:row>
      <xdr:rowOff>104973</xdr:rowOff>
    </xdr:to>
    <xdr:cxnSp macro="">
      <xdr:nvCxnSpPr>
        <xdr:cNvPr id="13" name="Rovná spojovacia šípka 12">
          <a:extLst>
            <a:ext uri="{FF2B5EF4-FFF2-40B4-BE49-F238E27FC236}">
              <a16:creationId xmlns:a16="http://schemas.microsoft.com/office/drawing/2014/main" id="{67B9C491-2F8C-4603-8C32-72085D2E04AE}"/>
            </a:ext>
          </a:extLst>
        </xdr:cNvPr>
        <xdr:cNvCxnSpPr/>
      </xdr:nvCxnSpPr>
      <xdr:spPr>
        <a:xfrm>
          <a:off x="3563253" y="4405409"/>
          <a:ext cx="436465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256674</xdr:colOff>
      <xdr:row>12</xdr:row>
      <xdr:rowOff>54428</xdr:rowOff>
    </xdr:from>
    <xdr:to>
      <xdr:col>4</xdr:col>
      <xdr:colOff>256674</xdr:colOff>
      <xdr:row>25</xdr:row>
      <xdr:rowOff>134470</xdr:rowOff>
    </xdr:to>
    <xdr:cxnSp macro="">
      <xdr:nvCxnSpPr>
        <xdr:cNvPr id="14" name="Rovná spojnica 13">
          <a:extLst>
            <a:ext uri="{FF2B5EF4-FFF2-40B4-BE49-F238E27FC236}">
              <a16:creationId xmlns:a16="http://schemas.microsoft.com/office/drawing/2014/main" id="{2E9A7437-43AD-44F4-945C-3613F7018413}"/>
            </a:ext>
          </a:extLst>
        </xdr:cNvPr>
        <xdr:cNvCxnSpPr/>
      </xdr:nvCxnSpPr>
      <xdr:spPr>
        <a:xfrm flipV="1">
          <a:off x="3402725" y="2452487"/>
          <a:ext cx="0" cy="2811476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265339</xdr:colOff>
      <xdr:row>12</xdr:row>
      <xdr:rowOff>59872</xdr:rowOff>
    </xdr:to>
    <xdr:cxnSp macro="">
      <xdr:nvCxnSpPr>
        <xdr:cNvPr id="15" name="Rovná spojnica 14">
          <a:extLst>
            <a:ext uri="{FF2B5EF4-FFF2-40B4-BE49-F238E27FC236}">
              <a16:creationId xmlns:a16="http://schemas.microsoft.com/office/drawing/2014/main" id="{EDDA8989-12FF-46B8-BA6C-6B79E78A24BD}"/>
            </a:ext>
          </a:extLst>
        </xdr:cNvPr>
        <xdr:cNvCxnSpPr/>
      </xdr:nvCxnSpPr>
      <xdr:spPr>
        <a:xfrm>
          <a:off x="3090182" y="2450647"/>
          <a:ext cx="318407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115661</xdr:colOff>
      <xdr:row>12</xdr:row>
      <xdr:rowOff>175340</xdr:rowOff>
    </xdr:to>
    <xdr:cxnSp macro="">
      <xdr:nvCxnSpPr>
        <xdr:cNvPr id="16" name="Rovná spojnica 15">
          <a:extLst>
            <a:ext uri="{FF2B5EF4-FFF2-40B4-BE49-F238E27FC236}">
              <a16:creationId xmlns:a16="http://schemas.microsoft.com/office/drawing/2014/main" id="{F33FBE67-BBAF-4989-91BE-7FA01FDAAF68}"/>
            </a:ext>
          </a:extLst>
        </xdr:cNvPr>
        <xdr:cNvCxnSpPr/>
      </xdr:nvCxnSpPr>
      <xdr:spPr>
        <a:xfrm>
          <a:off x="2141160" y="2566115"/>
          <a:ext cx="1117751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105781</xdr:colOff>
      <xdr:row>12</xdr:row>
      <xdr:rowOff>169405</xdr:rowOff>
    </xdr:from>
    <xdr:to>
      <xdr:col>4</xdr:col>
      <xdr:colOff>105781</xdr:colOff>
      <xdr:row>32</xdr:row>
      <xdr:rowOff>164123</xdr:rowOff>
    </xdr:to>
    <xdr:cxnSp macro="">
      <xdr:nvCxnSpPr>
        <xdr:cNvPr id="17" name="Rovná spojnica 16">
          <a:extLst>
            <a:ext uri="{FF2B5EF4-FFF2-40B4-BE49-F238E27FC236}">
              <a16:creationId xmlns:a16="http://schemas.microsoft.com/office/drawing/2014/main" id="{77199ADE-AF8B-4EEE-A177-132D95A8B48C}"/>
            </a:ext>
          </a:extLst>
        </xdr:cNvPr>
        <xdr:cNvCxnSpPr/>
      </xdr:nvCxnSpPr>
      <xdr:spPr>
        <a:xfrm flipV="1">
          <a:off x="3247566" y="2575567"/>
          <a:ext cx="0" cy="4215025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843603</xdr:colOff>
      <xdr:row>13</xdr:row>
      <xdr:rowOff>179473</xdr:rowOff>
    </xdr:from>
    <xdr:to>
      <xdr:col>4</xdr:col>
      <xdr:colOff>436684</xdr:colOff>
      <xdr:row>13</xdr:row>
      <xdr:rowOff>179473</xdr:rowOff>
    </xdr:to>
    <xdr:cxnSp macro="">
      <xdr:nvCxnSpPr>
        <xdr:cNvPr id="22" name="Rovná spojnica 21">
          <a:extLst>
            <a:ext uri="{FF2B5EF4-FFF2-40B4-BE49-F238E27FC236}">
              <a16:creationId xmlns:a16="http://schemas.microsoft.com/office/drawing/2014/main" id="{E70FB691-5041-4047-B89C-CC5772D45F72}"/>
            </a:ext>
          </a:extLst>
        </xdr:cNvPr>
        <xdr:cNvCxnSpPr/>
      </xdr:nvCxnSpPr>
      <xdr:spPr>
        <a:xfrm>
          <a:off x="2139003" y="2779798"/>
          <a:ext cx="1440931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858097</xdr:colOff>
      <xdr:row>13</xdr:row>
      <xdr:rowOff>49627</xdr:rowOff>
    </xdr:from>
    <xdr:to>
      <xdr:col>4</xdr:col>
      <xdr:colOff>635977</xdr:colOff>
      <xdr:row>13</xdr:row>
      <xdr:rowOff>49627</xdr:rowOff>
    </xdr:to>
    <xdr:cxnSp macro="">
      <xdr:nvCxnSpPr>
        <xdr:cNvPr id="23" name="Rovná spojnica 22">
          <a:extLst>
            <a:ext uri="{FF2B5EF4-FFF2-40B4-BE49-F238E27FC236}">
              <a16:creationId xmlns:a16="http://schemas.microsoft.com/office/drawing/2014/main" id="{B130BE03-4C3F-4BD6-8832-A760CF3BEFFB}"/>
            </a:ext>
          </a:extLst>
        </xdr:cNvPr>
        <xdr:cNvCxnSpPr/>
      </xdr:nvCxnSpPr>
      <xdr:spPr>
        <a:xfrm>
          <a:off x="3077422" y="2649952"/>
          <a:ext cx="701805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429820</xdr:colOff>
      <xdr:row>13</xdr:row>
      <xdr:rowOff>167169</xdr:rowOff>
    </xdr:from>
    <xdr:to>
      <xdr:col>4</xdr:col>
      <xdr:colOff>429820</xdr:colOff>
      <xdr:row>21</xdr:row>
      <xdr:rowOff>109436</xdr:rowOff>
    </xdr:to>
    <xdr:cxnSp macro="">
      <xdr:nvCxnSpPr>
        <xdr:cNvPr id="24" name="Rovná spojnica 23">
          <a:extLst>
            <a:ext uri="{FF2B5EF4-FFF2-40B4-BE49-F238E27FC236}">
              <a16:creationId xmlns:a16="http://schemas.microsoft.com/office/drawing/2014/main" id="{7CB7B086-1AC8-4307-8293-8A4F79FDD1E5}"/>
            </a:ext>
          </a:extLst>
        </xdr:cNvPr>
        <xdr:cNvCxnSpPr/>
      </xdr:nvCxnSpPr>
      <xdr:spPr>
        <a:xfrm flipV="1">
          <a:off x="3571043" y="2781478"/>
          <a:ext cx="0" cy="1628394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636964</xdr:colOff>
      <xdr:row>13</xdr:row>
      <xdr:rowOff>40468</xdr:rowOff>
    </xdr:from>
    <xdr:to>
      <xdr:col>4</xdr:col>
      <xdr:colOff>636964</xdr:colOff>
      <xdr:row>14</xdr:row>
      <xdr:rowOff>90854</xdr:rowOff>
    </xdr:to>
    <xdr:cxnSp macro="">
      <xdr:nvCxnSpPr>
        <xdr:cNvPr id="25" name="Rovná spojnica 24">
          <a:extLst>
            <a:ext uri="{FF2B5EF4-FFF2-40B4-BE49-F238E27FC236}">
              <a16:creationId xmlns:a16="http://schemas.microsoft.com/office/drawing/2014/main" id="{F82EFDC4-4C32-402E-98A3-A51B04B96EE4}"/>
            </a:ext>
          </a:extLst>
        </xdr:cNvPr>
        <xdr:cNvCxnSpPr/>
      </xdr:nvCxnSpPr>
      <xdr:spPr>
        <a:xfrm flipV="1">
          <a:off x="3780214" y="2640793"/>
          <a:ext cx="0" cy="259936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629801</xdr:colOff>
      <xdr:row>14</xdr:row>
      <xdr:rowOff>82837</xdr:rowOff>
    </xdr:from>
    <xdr:to>
      <xdr:col>5</xdr:col>
      <xdr:colOff>142202</xdr:colOff>
      <xdr:row>14</xdr:row>
      <xdr:rowOff>82837</xdr:rowOff>
    </xdr:to>
    <xdr:cxnSp macro="">
      <xdr:nvCxnSpPr>
        <xdr:cNvPr id="26" name="Rovná spojovacia šípka 25">
          <a:extLst>
            <a:ext uri="{FF2B5EF4-FFF2-40B4-BE49-F238E27FC236}">
              <a16:creationId xmlns:a16="http://schemas.microsoft.com/office/drawing/2014/main" id="{A9FE5FC2-BEE0-4D1A-9118-D215A88F6011}"/>
            </a:ext>
          </a:extLst>
        </xdr:cNvPr>
        <xdr:cNvCxnSpPr/>
      </xdr:nvCxnSpPr>
      <xdr:spPr>
        <a:xfrm>
          <a:off x="3773051" y="2892712"/>
          <a:ext cx="226776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250060</xdr:colOff>
      <xdr:row>25</xdr:row>
      <xdr:rowOff>126763</xdr:rowOff>
    </xdr:from>
    <xdr:to>
      <xdr:col>5</xdr:col>
      <xdr:colOff>148478</xdr:colOff>
      <xdr:row>25</xdr:row>
      <xdr:rowOff>126763</xdr:rowOff>
    </xdr:to>
    <xdr:cxnSp macro="">
      <xdr:nvCxnSpPr>
        <xdr:cNvPr id="27" name="Rovná spojovacia šípka 26">
          <a:extLst>
            <a:ext uri="{FF2B5EF4-FFF2-40B4-BE49-F238E27FC236}">
              <a16:creationId xmlns:a16="http://schemas.microsoft.com/office/drawing/2014/main" id="{2C0E0CD1-405F-41CB-B8C8-2FF492F83D3E}"/>
            </a:ext>
          </a:extLst>
        </xdr:cNvPr>
        <xdr:cNvCxnSpPr/>
      </xdr:nvCxnSpPr>
      <xdr:spPr>
        <a:xfrm>
          <a:off x="3396111" y="5256256"/>
          <a:ext cx="61279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314326</xdr:colOff>
      <xdr:row>12</xdr:row>
      <xdr:rowOff>28575</xdr:rowOff>
    </xdr:from>
    <xdr:to>
      <xdr:col>7</xdr:col>
      <xdr:colOff>627930</xdr:colOff>
      <xdr:row>35</xdr:row>
      <xdr:rowOff>53578</xdr:rowOff>
    </xdr:to>
    <xdr:pic>
      <xdr:nvPicPr>
        <xdr:cNvPr id="32" name="Obrázok 31">
          <a:extLst>
            <a:ext uri="{FF2B5EF4-FFF2-40B4-BE49-F238E27FC236}">
              <a16:creationId xmlns:a16="http://schemas.microsoft.com/office/drawing/2014/main" id="{F4EA11F7-1651-A1D6-665B-DABE672BB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4752" y="2426634"/>
          <a:ext cx="2809715" cy="4857540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19</xdr:row>
      <xdr:rowOff>20442</xdr:rowOff>
    </xdr:from>
    <xdr:to>
      <xdr:col>11</xdr:col>
      <xdr:colOff>1409323</xdr:colOff>
      <xdr:row>24</xdr:row>
      <xdr:rowOff>35942</xdr:rowOff>
    </xdr:to>
    <xdr:pic>
      <xdr:nvPicPr>
        <xdr:cNvPr id="63" name="Obrázok 62">
          <a:extLst>
            <a:ext uri="{FF2B5EF4-FFF2-40B4-BE49-F238E27FC236}">
              <a16:creationId xmlns:a16="http://schemas.microsoft.com/office/drawing/2014/main" id="{927960F5-199F-4FDA-A6C8-57E2E6466D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3" t="22697" r="19012" b="22315"/>
        <a:stretch/>
      </xdr:blipFill>
      <xdr:spPr>
        <a:xfrm>
          <a:off x="11563350" y="3878067"/>
          <a:ext cx="1199773" cy="106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200413</xdr:colOff>
      <xdr:row>18</xdr:row>
      <xdr:rowOff>142875</xdr:rowOff>
    </xdr:from>
    <xdr:to>
      <xdr:col>12</xdr:col>
      <xdr:colOff>1435626</xdr:colOff>
      <xdr:row>24</xdr:row>
      <xdr:rowOff>6665</xdr:rowOff>
    </xdr:to>
    <xdr:pic>
      <xdr:nvPicPr>
        <xdr:cNvPr id="64" name="Obrázok 63">
          <a:extLst>
            <a:ext uri="{FF2B5EF4-FFF2-40B4-BE49-F238E27FC236}">
              <a16:creationId xmlns:a16="http://schemas.microsoft.com/office/drawing/2014/main" id="{C16CF0E4-9FA7-4F8E-8D79-D7F8B8FF47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1" t="21680" r="17457" b="21639"/>
        <a:stretch/>
      </xdr:blipFill>
      <xdr:spPr>
        <a:xfrm>
          <a:off x="13097263" y="3790950"/>
          <a:ext cx="1235213" cy="1121090"/>
        </a:xfrm>
        <a:prstGeom prst="rect">
          <a:avLst/>
        </a:prstGeom>
      </xdr:spPr>
    </xdr:pic>
    <xdr:clientData/>
  </xdr:twoCellAnchor>
  <xdr:twoCellAnchor editAs="oneCell">
    <xdr:from>
      <xdr:col>14</xdr:col>
      <xdr:colOff>85725</xdr:colOff>
      <xdr:row>30</xdr:row>
      <xdr:rowOff>190500</xdr:rowOff>
    </xdr:from>
    <xdr:to>
      <xdr:col>16</xdr:col>
      <xdr:colOff>1</xdr:colOff>
      <xdr:row>42</xdr:row>
      <xdr:rowOff>8977</xdr:rowOff>
    </xdr:to>
    <xdr:pic>
      <xdr:nvPicPr>
        <xdr:cNvPr id="66" name="Obrázok 65">
          <a:extLst>
            <a:ext uri="{FF2B5EF4-FFF2-40B4-BE49-F238E27FC236}">
              <a16:creationId xmlns:a16="http://schemas.microsoft.com/office/drawing/2014/main" id="{2B1CF529-AC96-A366-A9E8-051655C5F5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13" t="31846" r="22692"/>
        <a:stretch/>
      </xdr:blipFill>
      <xdr:spPr>
        <a:xfrm>
          <a:off x="14697075" y="6353175"/>
          <a:ext cx="3000376" cy="2333077"/>
        </a:xfrm>
        <a:prstGeom prst="rect">
          <a:avLst/>
        </a:prstGeom>
      </xdr:spPr>
    </xdr:pic>
    <xdr:clientData/>
  </xdr:twoCellAnchor>
  <xdr:twoCellAnchor editAs="oneCell">
    <xdr:from>
      <xdr:col>14</xdr:col>
      <xdr:colOff>1000127</xdr:colOff>
      <xdr:row>18</xdr:row>
      <xdr:rowOff>92638</xdr:rowOff>
    </xdr:from>
    <xdr:to>
      <xdr:col>15</xdr:col>
      <xdr:colOff>742951</xdr:colOff>
      <xdr:row>24</xdr:row>
      <xdr:rowOff>114297</xdr:rowOff>
    </xdr:to>
    <xdr:pic>
      <xdr:nvPicPr>
        <xdr:cNvPr id="68" name="Obrázok 67">
          <a:extLst>
            <a:ext uri="{FF2B5EF4-FFF2-40B4-BE49-F238E27FC236}">
              <a16:creationId xmlns:a16="http://schemas.microsoft.com/office/drawing/2014/main" id="{E06BFCB8-937E-9637-1832-F6A784866B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7" r="16216"/>
        <a:stretch/>
      </xdr:blipFill>
      <xdr:spPr>
        <a:xfrm>
          <a:off x="15611477" y="3740713"/>
          <a:ext cx="1285874" cy="1278959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238125</xdr:colOff>
      <xdr:row>2</xdr:row>
      <xdr:rowOff>19050</xdr:rowOff>
    </xdr:from>
    <xdr:to>
      <xdr:col>14</xdr:col>
      <xdr:colOff>1109313</xdr:colOff>
      <xdr:row>13</xdr:row>
      <xdr:rowOff>97200</xdr:rowOff>
    </xdr:to>
    <xdr:pic>
      <xdr:nvPicPr>
        <xdr:cNvPr id="70" name="Obrázok 69">
          <a:extLst>
            <a:ext uri="{FF2B5EF4-FFF2-40B4-BE49-F238E27FC236}">
              <a16:creationId xmlns:a16="http://schemas.microsoft.com/office/drawing/2014/main" id="{17D408EF-29CE-5492-01AB-ACCD80536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0475" y="314325"/>
          <a:ext cx="4366863" cy="2383200"/>
        </a:xfrm>
        <a:prstGeom prst="rect">
          <a:avLst/>
        </a:prstGeom>
      </xdr:spPr>
    </xdr:pic>
    <xdr:clientData/>
  </xdr:twoCellAnchor>
  <xdr:twoCellAnchor editAs="oneCell">
    <xdr:from>
      <xdr:col>8</xdr:col>
      <xdr:colOff>18715</xdr:colOff>
      <xdr:row>44</xdr:row>
      <xdr:rowOff>19050</xdr:rowOff>
    </xdr:from>
    <xdr:to>
      <xdr:col>15</xdr:col>
      <xdr:colOff>1405683</xdr:colOff>
      <xdr:row>55</xdr:row>
      <xdr:rowOff>114300</xdr:rowOff>
    </xdr:to>
    <xdr:pic>
      <xdr:nvPicPr>
        <xdr:cNvPr id="71" name="Obrázok 70">
          <a:extLst>
            <a:ext uri="{FF2B5EF4-FFF2-40B4-BE49-F238E27FC236}">
              <a16:creationId xmlns:a16="http://schemas.microsoft.com/office/drawing/2014/main" id="{938C129B-29F2-48A5-A440-AFB7D870B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86315" y="9115425"/>
          <a:ext cx="10073768" cy="24003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95251</xdr:colOff>
      <xdr:row>46</xdr:row>
      <xdr:rowOff>99776</xdr:rowOff>
    </xdr:from>
    <xdr:to>
      <xdr:col>7</xdr:col>
      <xdr:colOff>85725</xdr:colOff>
      <xdr:row>51</xdr:row>
      <xdr:rowOff>180973</xdr:rowOff>
    </xdr:to>
    <xdr:pic>
      <xdr:nvPicPr>
        <xdr:cNvPr id="72" name="Grafický objekt 71">
          <a:extLst>
            <a:ext uri="{FF2B5EF4-FFF2-40B4-BE49-F238E27FC236}">
              <a16:creationId xmlns:a16="http://schemas.microsoft.com/office/drawing/2014/main" id="{8BF37FA3-B9BE-4062-89C0-A43231146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3952876" y="9615251"/>
          <a:ext cx="2486024" cy="1128947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46</xdr:row>
      <xdr:rowOff>97845</xdr:rowOff>
    </xdr:from>
    <xdr:to>
      <xdr:col>4</xdr:col>
      <xdr:colOff>74365</xdr:colOff>
      <xdr:row>53</xdr:row>
      <xdr:rowOff>1</xdr:rowOff>
    </xdr:to>
    <xdr:pic>
      <xdr:nvPicPr>
        <xdr:cNvPr id="73" name="Obrázok 72">
          <a:extLst>
            <a:ext uri="{FF2B5EF4-FFF2-40B4-BE49-F238E27FC236}">
              <a16:creationId xmlns:a16="http://schemas.microsoft.com/office/drawing/2014/main" id="{4012651C-9088-454D-B4B0-F5D579E1B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9613320"/>
          <a:ext cx="2598490" cy="1369006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A9160688-1588-406B-B2B2-2A10889396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1477626" y="72961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30" name="Obrázok 29">
          <a:extLst>
            <a:ext uri="{FF2B5EF4-FFF2-40B4-BE49-F238E27FC236}">
              <a16:creationId xmlns:a16="http://schemas.microsoft.com/office/drawing/2014/main" id="{A9CE3BBD-EEF3-4862-8FDC-742837E6E1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3001625" y="7239000"/>
          <a:ext cx="108267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4B90A-DC86-49A2-B06F-D1D1AECBD501}">
  <dimension ref="B1:AM46"/>
  <sheetViews>
    <sheetView showGridLines="0" tabSelected="1" zoomScaleNormal="100" workbookViewId="0">
      <selection activeCell="H30" sqref="H30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16.7109375" style="1" customWidth="1"/>
    <col min="9" max="9" width="35.140625" style="1" customWidth="1"/>
    <col min="10" max="10" width="20.5703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5"/>
      <c r="C3" s="15"/>
      <c r="D3" s="44">
        <v>2000</v>
      </c>
      <c r="E3" s="9"/>
    </row>
    <row r="4" spans="2:39" ht="16.5" customHeight="1" thickBot="1" x14ac:dyDescent="0.25">
      <c r="B4" s="16" t="s">
        <v>0</v>
      </c>
      <c r="C4" s="17" t="s">
        <v>1</v>
      </c>
      <c r="D4" s="45"/>
      <c r="E4" s="9"/>
      <c r="AG4" s="10" t="s">
        <v>2</v>
      </c>
      <c r="AI4" s="11" t="s">
        <v>3</v>
      </c>
      <c r="AK4" s="12" t="s">
        <v>4</v>
      </c>
      <c r="AL4" s="12" t="s">
        <v>5</v>
      </c>
      <c r="AM4" s="13">
        <f>(D3-(AG6*D5))/(D5-1)*-1</f>
        <v>-20.833333333333332</v>
      </c>
    </row>
    <row r="5" spans="2:39" ht="16.5" customHeight="1" thickBot="1" x14ac:dyDescent="0.25">
      <c r="B5" s="18" t="s">
        <v>6</v>
      </c>
      <c r="C5" s="19" t="s">
        <v>7</v>
      </c>
      <c r="D5" s="46">
        <v>25</v>
      </c>
      <c r="E5" s="9"/>
      <c r="AG5" s="14" t="s">
        <v>8</v>
      </c>
      <c r="AI5" s="6">
        <f>AG6</f>
        <v>60</v>
      </c>
      <c r="AK5" s="12" t="s">
        <v>4</v>
      </c>
      <c r="AL5" s="12" t="s">
        <v>5</v>
      </c>
      <c r="AM5" s="13">
        <f>-(AM4)</f>
        <v>20.833333333333332</v>
      </c>
    </row>
    <row r="6" spans="2:39" ht="16.5" customHeight="1" thickBot="1" x14ac:dyDescent="0.3">
      <c r="B6" s="15"/>
      <c r="C6" s="15"/>
      <c r="D6" s="47"/>
      <c r="E6" s="9"/>
      <c r="AG6" s="14">
        <v>60</v>
      </c>
      <c r="AI6" s="8">
        <f t="shared" ref="AI6:AI31" si="0">(B14*$AG$6)-(B13*$AM$4)</f>
        <v>140.83333333333334</v>
      </c>
    </row>
    <row r="7" spans="2:39" ht="16.5" customHeight="1" thickTop="1" x14ac:dyDescent="0.2">
      <c r="B7" s="9"/>
      <c r="C7" s="9"/>
      <c r="D7" s="9"/>
      <c r="E7" s="9"/>
      <c r="AG7" s="14" t="s">
        <v>9</v>
      </c>
      <c r="AI7" s="8">
        <f t="shared" si="0"/>
        <v>221.66666666666666</v>
      </c>
    </row>
    <row r="8" spans="2:39" ht="16.5" customHeight="1" x14ac:dyDescent="0.2">
      <c r="AG8" s="14">
        <v>3.5</v>
      </c>
      <c r="AI8" s="8">
        <f t="shared" si="0"/>
        <v>302.5</v>
      </c>
    </row>
    <row r="9" spans="2:39" ht="16.5" customHeight="1" thickBot="1" x14ac:dyDescent="0.25">
      <c r="AG9" s="14" t="s">
        <v>10</v>
      </c>
      <c r="AI9" s="8">
        <f t="shared" si="0"/>
        <v>383.33333333333331</v>
      </c>
    </row>
    <row r="10" spans="2:39" ht="16.5" customHeight="1" x14ac:dyDescent="0.2">
      <c r="C10" s="48" t="s">
        <v>11</v>
      </c>
      <c r="D10" s="49"/>
      <c r="E10" s="2"/>
      <c r="AG10" s="14">
        <v>53</v>
      </c>
      <c r="AI10" s="8">
        <f t="shared" si="0"/>
        <v>464.16666666666663</v>
      </c>
    </row>
    <row r="11" spans="2:39" ht="16.5" customHeight="1" thickBot="1" x14ac:dyDescent="0.25">
      <c r="C11" s="50"/>
      <c r="D11" s="51"/>
      <c r="E11" s="2"/>
      <c r="AG11" s="14" t="s">
        <v>12</v>
      </c>
      <c r="AI11" s="8">
        <f t="shared" si="0"/>
        <v>545</v>
      </c>
    </row>
    <row r="12" spans="2:39" ht="16.5" customHeight="1" thickBot="1" x14ac:dyDescent="0.25">
      <c r="B12" s="3" t="s">
        <v>13</v>
      </c>
      <c r="C12" s="4" t="s">
        <v>14</v>
      </c>
      <c r="D12" s="4" t="s">
        <v>15</v>
      </c>
      <c r="E12" s="2"/>
      <c r="AG12" s="14">
        <v>-1E-3</v>
      </c>
      <c r="AI12" s="8">
        <f t="shared" si="0"/>
        <v>625.83333333333326</v>
      </c>
    </row>
    <row r="13" spans="2:39" ht="16.5" customHeight="1" x14ac:dyDescent="0.2">
      <c r="B13" s="5">
        <v>1</v>
      </c>
      <c r="C13" s="6">
        <f>$AG$8</f>
        <v>3.5</v>
      </c>
      <c r="D13" s="6">
        <f t="shared" ref="D13:D39" si="1">C13+$AG$10</f>
        <v>56.5</v>
      </c>
      <c r="E13" s="2"/>
      <c r="AI13" s="8">
        <f t="shared" si="0"/>
        <v>706.66666666666663</v>
      </c>
    </row>
    <row r="14" spans="2:39" ht="16.5" customHeight="1" x14ac:dyDescent="0.2">
      <c r="B14" s="7">
        <v>2</v>
      </c>
      <c r="C14" s="8">
        <f t="shared" ref="C14:C39" si="2">$AG$8+AI5-$AM$4</f>
        <v>84.333333333333329</v>
      </c>
      <c r="D14" s="8">
        <f t="shared" si="1"/>
        <v>137.33333333333331</v>
      </c>
      <c r="E14" s="2"/>
      <c r="AI14" s="8">
        <f t="shared" si="0"/>
        <v>787.5</v>
      </c>
    </row>
    <row r="15" spans="2:39" ht="16.5" customHeight="1" x14ac:dyDescent="0.2">
      <c r="B15" s="7">
        <v>3</v>
      </c>
      <c r="C15" s="8">
        <f t="shared" si="2"/>
        <v>165.16666666666669</v>
      </c>
      <c r="D15" s="8">
        <f t="shared" si="1"/>
        <v>218.16666666666669</v>
      </c>
      <c r="E15" s="2"/>
      <c r="F15" s="20">
        <f>D14</f>
        <v>137.33333333333331</v>
      </c>
      <c r="AI15" s="8">
        <f t="shared" si="0"/>
        <v>868.33333333333326</v>
      </c>
    </row>
    <row r="16" spans="2:39" ht="16.5" customHeight="1" thickBot="1" x14ac:dyDescent="0.25">
      <c r="B16" s="7">
        <v>4</v>
      </c>
      <c r="C16" s="8">
        <f t="shared" si="2"/>
        <v>246</v>
      </c>
      <c r="D16" s="8">
        <f t="shared" si="1"/>
        <v>299</v>
      </c>
      <c r="E16" s="2"/>
      <c r="Q16" s="25"/>
      <c r="AI16" s="8">
        <f t="shared" si="0"/>
        <v>949.16666666666663</v>
      </c>
    </row>
    <row r="17" spans="2:35" ht="16.5" customHeight="1" thickBot="1" x14ac:dyDescent="0.25">
      <c r="B17" s="7">
        <v>5</v>
      </c>
      <c r="C17" s="8">
        <f t="shared" si="2"/>
        <v>326.83333333333331</v>
      </c>
      <c r="D17" s="8">
        <f t="shared" si="1"/>
        <v>379.83333333333331</v>
      </c>
      <c r="E17" s="2"/>
      <c r="F17" s="2"/>
      <c r="L17" s="35" t="s">
        <v>16</v>
      </c>
      <c r="M17" s="36"/>
      <c r="N17" s="29"/>
      <c r="O17" s="35" t="s">
        <v>16</v>
      </c>
      <c r="P17" s="36"/>
      <c r="AI17" s="8">
        <f t="shared" si="0"/>
        <v>1030</v>
      </c>
    </row>
    <row r="18" spans="2:35" ht="16.5" customHeight="1" thickBot="1" x14ac:dyDescent="0.25">
      <c r="B18" s="7">
        <v>6</v>
      </c>
      <c r="C18" s="8">
        <f t="shared" si="2"/>
        <v>407.66666666666663</v>
      </c>
      <c r="D18" s="8">
        <f t="shared" si="1"/>
        <v>460.66666666666663</v>
      </c>
      <c r="E18" s="2"/>
      <c r="L18" s="24" t="s">
        <v>17</v>
      </c>
      <c r="M18" s="24" t="s">
        <v>18</v>
      </c>
      <c r="N18" s="29"/>
      <c r="O18" s="35" t="s">
        <v>26</v>
      </c>
      <c r="P18" s="36"/>
      <c r="AI18" s="8">
        <f t="shared" si="0"/>
        <v>1110.8333333333333</v>
      </c>
    </row>
    <row r="19" spans="2:35" ht="16.5" customHeight="1" x14ac:dyDescent="0.2">
      <c r="B19" s="7">
        <v>7</v>
      </c>
      <c r="C19" s="8">
        <f t="shared" si="2"/>
        <v>488.49999999999994</v>
      </c>
      <c r="D19" s="8">
        <f t="shared" si="1"/>
        <v>541.5</v>
      </c>
      <c r="E19" s="2"/>
      <c r="L19" s="30"/>
      <c r="M19" s="31"/>
      <c r="N19" s="29"/>
      <c r="O19" s="32"/>
      <c r="P19" s="31"/>
      <c r="AI19" s="8">
        <f t="shared" si="0"/>
        <v>1191.6666666666665</v>
      </c>
    </row>
    <row r="20" spans="2:35" ht="16.5" customHeight="1" x14ac:dyDescent="0.2">
      <c r="B20" s="7">
        <v>8</v>
      </c>
      <c r="C20" s="8">
        <f t="shared" si="2"/>
        <v>569.33333333333337</v>
      </c>
      <c r="D20" s="8">
        <f t="shared" si="1"/>
        <v>622.33333333333337</v>
      </c>
      <c r="E20" s="2"/>
      <c r="L20" s="33"/>
      <c r="M20" s="31"/>
      <c r="N20" s="29"/>
      <c r="O20" s="32"/>
      <c r="P20" s="31"/>
      <c r="AI20" s="8">
        <f t="shared" si="0"/>
        <v>1272.5</v>
      </c>
    </row>
    <row r="21" spans="2:35" ht="16.5" customHeight="1" x14ac:dyDescent="0.2">
      <c r="B21" s="7">
        <v>9</v>
      </c>
      <c r="C21" s="8">
        <f t="shared" si="2"/>
        <v>650.16666666666663</v>
      </c>
      <c r="D21" s="8">
        <f t="shared" si="1"/>
        <v>703.16666666666663</v>
      </c>
      <c r="E21" s="2"/>
      <c r="L21" s="33"/>
      <c r="M21" s="31"/>
      <c r="N21" s="29"/>
      <c r="O21" s="32"/>
      <c r="P21" s="31"/>
      <c r="AI21" s="8">
        <f t="shared" si="0"/>
        <v>1353.3333333333333</v>
      </c>
    </row>
    <row r="22" spans="2:35" ht="16.5" customHeight="1" x14ac:dyDescent="0.2">
      <c r="B22" s="7">
        <v>10</v>
      </c>
      <c r="C22" s="8">
        <f t="shared" si="2"/>
        <v>731</v>
      </c>
      <c r="D22" s="8">
        <f t="shared" si="1"/>
        <v>784</v>
      </c>
      <c r="F22" s="22">
        <f>C14</f>
        <v>84.333333333333329</v>
      </c>
      <c r="L22" s="33"/>
      <c r="M22" s="31"/>
      <c r="N22" s="29"/>
      <c r="O22" s="32"/>
      <c r="P22" s="31"/>
      <c r="AI22" s="8">
        <f t="shared" si="0"/>
        <v>1434.1666666666665</v>
      </c>
    </row>
    <row r="23" spans="2:35" ht="16.5" customHeight="1" x14ac:dyDescent="0.2">
      <c r="B23" s="7">
        <v>11</v>
      </c>
      <c r="C23" s="8">
        <f t="shared" si="2"/>
        <v>811.83333333333337</v>
      </c>
      <c r="D23" s="8">
        <f t="shared" si="1"/>
        <v>864.83333333333337</v>
      </c>
      <c r="L23" s="33"/>
      <c r="M23" s="31"/>
      <c r="N23" s="29"/>
      <c r="O23" s="32"/>
      <c r="P23" s="31"/>
      <c r="AI23" s="8">
        <f t="shared" si="0"/>
        <v>1515</v>
      </c>
    </row>
    <row r="24" spans="2:35" ht="16.5" customHeight="1" x14ac:dyDescent="0.2">
      <c r="B24" s="7">
        <v>12</v>
      </c>
      <c r="C24" s="8">
        <f t="shared" si="2"/>
        <v>892.66666666666663</v>
      </c>
      <c r="D24" s="8">
        <f t="shared" si="1"/>
        <v>945.66666666666663</v>
      </c>
      <c r="L24" s="33"/>
      <c r="M24" s="31"/>
      <c r="N24" s="29"/>
      <c r="O24" s="32"/>
      <c r="P24" s="31"/>
      <c r="AI24" s="8">
        <f t="shared" si="0"/>
        <v>1595.8333333333333</v>
      </c>
    </row>
    <row r="25" spans="2:35" ht="16.5" customHeight="1" thickBot="1" x14ac:dyDescent="0.25">
      <c r="B25" s="7">
        <v>13</v>
      </c>
      <c r="C25" s="8">
        <f t="shared" si="2"/>
        <v>973.5</v>
      </c>
      <c r="D25" s="8">
        <f t="shared" si="1"/>
        <v>1026.5</v>
      </c>
      <c r="L25" s="34"/>
      <c r="M25" s="31"/>
      <c r="N25" s="29"/>
      <c r="O25" s="32"/>
      <c r="P25" s="31"/>
      <c r="Q25" s="29"/>
      <c r="AI25" s="8">
        <f t="shared" si="0"/>
        <v>1676.6666666666665</v>
      </c>
    </row>
    <row r="26" spans="2:35" ht="16.5" customHeight="1" thickBot="1" x14ac:dyDescent="0.25">
      <c r="B26" s="7">
        <v>14</v>
      </c>
      <c r="C26" s="8">
        <f t="shared" si="2"/>
        <v>1054.3333333333333</v>
      </c>
      <c r="D26" s="8">
        <f t="shared" si="1"/>
        <v>1107.3333333333333</v>
      </c>
      <c r="F26" s="23">
        <f>D13</f>
        <v>56.5</v>
      </c>
      <c r="L26" s="35" t="s">
        <v>19</v>
      </c>
      <c r="M26" s="36" t="str">
        <f>D3&amp; "mm"</f>
        <v>2000mm</v>
      </c>
      <c r="N26" s="29"/>
      <c r="O26" s="35" t="s">
        <v>20</v>
      </c>
      <c r="P26" s="36" t="str">
        <f>D5&amp; "ks Lamiel"</f>
        <v>25ks Lamiel</v>
      </c>
      <c r="Q26" s="29"/>
      <c r="AI26" s="8">
        <f t="shared" si="0"/>
        <v>1757.5</v>
      </c>
    </row>
    <row r="27" spans="2:35" ht="16.5" customHeight="1" thickBot="1" x14ac:dyDescent="0.25">
      <c r="B27" s="7">
        <v>15</v>
      </c>
      <c r="C27" s="8">
        <f t="shared" si="2"/>
        <v>1135.1666666666665</v>
      </c>
      <c r="D27" s="8">
        <f t="shared" si="1"/>
        <v>1188.1666666666665</v>
      </c>
      <c r="L27" s="35" t="str">
        <f>D3&amp; "mm"</f>
        <v>2000mm</v>
      </c>
      <c r="M27" s="36"/>
      <c r="N27" s="29"/>
      <c r="O27" s="35" t="str">
        <f>D5&amp; "ks"</f>
        <v>25ks</v>
      </c>
      <c r="P27" s="36"/>
      <c r="AI27" s="8">
        <f t="shared" si="0"/>
        <v>1838.3333333333333</v>
      </c>
    </row>
    <row r="28" spans="2:35" ht="16.5" customHeight="1" x14ac:dyDescent="0.2">
      <c r="B28" s="7">
        <v>16</v>
      </c>
      <c r="C28" s="8">
        <f t="shared" si="2"/>
        <v>1215.9999999999998</v>
      </c>
      <c r="D28" s="8">
        <f t="shared" si="1"/>
        <v>1268.9999999999998</v>
      </c>
      <c r="AI28" s="8">
        <f t="shared" si="0"/>
        <v>1919.1666666666665</v>
      </c>
    </row>
    <row r="29" spans="2:35" ht="16.5" customHeight="1" x14ac:dyDescent="0.2">
      <c r="B29" s="7">
        <v>17</v>
      </c>
      <c r="C29" s="8">
        <f t="shared" si="2"/>
        <v>1296.8333333333333</v>
      </c>
      <c r="D29" s="8">
        <f t="shared" si="1"/>
        <v>1349.8333333333333</v>
      </c>
      <c r="AI29" s="8">
        <f t="shared" si="0"/>
        <v>2000</v>
      </c>
    </row>
    <row r="30" spans="2:35" ht="16.5" customHeight="1" x14ac:dyDescent="0.2">
      <c r="B30" s="7">
        <v>18</v>
      </c>
      <c r="C30" s="8">
        <f t="shared" si="2"/>
        <v>1377.6666666666665</v>
      </c>
      <c r="D30" s="8">
        <f t="shared" si="1"/>
        <v>1430.6666666666665</v>
      </c>
      <c r="AI30" s="8">
        <f t="shared" si="0"/>
        <v>2080.833333333333</v>
      </c>
    </row>
    <row r="31" spans="2:35" ht="16.5" customHeight="1" thickBot="1" x14ac:dyDescent="0.25">
      <c r="B31" s="7">
        <v>19</v>
      </c>
      <c r="C31" s="8">
        <f t="shared" si="2"/>
        <v>1458.4999999999998</v>
      </c>
      <c r="D31" s="8">
        <f t="shared" si="1"/>
        <v>1511.4999999999998</v>
      </c>
      <c r="I31" s="21"/>
      <c r="AI31" s="8">
        <f t="shared" si="0"/>
        <v>2161.6666666666665</v>
      </c>
    </row>
    <row r="32" spans="2:35" ht="16.5" customHeight="1" thickBot="1" x14ac:dyDescent="0.25">
      <c r="B32" s="7">
        <v>20</v>
      </c>
      <c r="C32" s="8">
        <f t="shared" si="2"/>
        <v>1539.3333333333333</v>
      </c>
      <c r="D32" s="8">
        <f t="shared" si="1"/>
        <v>1592.3333333333333</v>
      </c>
      <c r="L32" s="35" t="s">
        <v>16</v>
      </c>
      <c r="M32" s="36"/>
    </row>
    <row r="33" spans="2:17" ht="16.5" customHeight="1" thickBot="1" x14ac:dyDescent="0.25">
      <c r="B33" s="7">
        <v>21</v>
      </c>
      <c r="C33" s="8">
        <f t="shared" si="2"/>
        <v>1620.1666666666665</v>
      </c>
      <c r="D33" s="8">
        <f t="shared" si="1"/>
        <v>1673.1666666666665</v>
      </c>
      <c r="F33" s="23">
        <f>C13</f>
        <v>3.5</v>
      </c>
      <c r="L33" s="24" t="s">
        <v>21</v>
      </c>
      <c r="M33" s="24" t="s">
        <v>22</v>
      </c>
    </row>
    <row r="34" spans="2:17" ht="16.5" customHeight="1" thickBot="1" x14ac:dyDescent="0.25">
      <c r="B34" s="7">
        <v>22</v>
      </c>
      <c r="C34" s="8">
        <f t="shared" si="2"/>
        <v>1700.9999999999998</v>
      </c>
      <c r="D34" s="8">
        <f t="shared" si="1"/>
        <v>1753.9999999999998</v>
      </c>
      <c r="L34" s="24" t="s">
        <v>23</v>
      </c>
      <c r="M34" s="24" t="s">
        <v>24</v>
      </c>
    </row>
    <row r="35" spans="2:17" ht="16.5" customHeight="1" thickTop="1" x14ac:dyDescent="0.2">
      <c r="B35" s="7">
        <v>23</v>
      </c>
      <c r="C35" s="8">
        <f t="shared" si="2"/>
        <v>1781.8333333333333</v>
      </c>
      <c r="D35" s="8">
        <f t="shared" si="1"/>
        <v>1834.8333333333333</v>
      </c>
      <c r="I35" s="52">
        <f>AM5</f>
        <v>20.833333333333332</v>
      </c>
      <c r="L35" s="27"/>
      <c r="M35" s="26"/>
    </row>
    <row r="36" spans="2:17" ht="16.5" customHeight="1" thickBot="1" x14ac:dyDescent="0.25">
      <c r="B36" s="7">
        <v>24</v>
      </c>
      <c r="C36" s="8">
        <f t="shared" si="2"/>
        <v>1862.6666666666665</v>
      </c>
      <c r="D36" s="8">
        <f t="shared" si="1"/>
        <v>1915.6666666666665</v>
      </c>
      <c r="I36" s="53"/>
      <c r="L36" s="27"/>
      <c r="M36" s="26"/>
    </row>
    <row r="37" spans="2:17" ht="16.5" customHeight="1" thickTop="1" x14ac:dyDescent="0.2">
      <c r="B37" s="7">
        <v>25</v>
      </c>
      <c r="C37" s="8">
        <f t="shared" si="2"/>
        <v>1943.4999999999998</v>
      </c>
      <c r="D37" s="8">
        <f t="shared" si="1"/>
        <v>1996.4999999999998</v>
      </c>
      <c r="L37" s="27"/>
      <c r="M37" s="26"/>
    </row>
    <row r="38" spans="2:17" ht="16.5" customHeight="1" x14ac:dyDescent="0.2">
      <c r="B38" s="7">
        <v>26</v>
      </c>
      <c r="C38" s="8">
        <f t="shared" si="2"/>
        <v>2024.3333333333333</v>
      </c>
      <c r="D38" s="8">
        <f t="shared" si="1"/>
        <v>2077.333333333333</v>
      </c>
      <c r="I38" s="54" t="s">
        <v>25</v>
      </c>
      <c r="J38" s="55"/>
      <c r="L38" s="27"/>
      <c r="M38" s="26"/>
    </row>
    <row r="39" spans="2:17" ht="16.5" customHeight="1" x14ac:dyDescent="0.2">
      <c r="B39" s="7">
        <v>27</v>
      </c>
      <c r="C39" s="8">
        <f t="shared" si="2"/>
        <v>2105.1666666666665</v>
      </c>
      <c r="D39" s="8">
        <f t="shared" si="1"/>
        <v>2158.1666666666665</v>
      </c>
      <c r="I39" s="38" t="str">
        <f>IF(I35&lt;=(AG12), "Prekročený maximálny počet lamiel!", "")</f>
        <v/>
      </c>
      <c r="J39" s="39"/>
      <c r="L39" s="27"/>
      <c r="M39" s="26"/>
    </row>
    <row r="40" spans="2:17" ht="16.5" customHeight="1" thickBot="1" x14ac:dyDescent="0.25">
      <c r="I40" s="40"/>
      <c r="J40" s="41"/>
      <c r="L40" s="28"/>
      <c r="M40" s="26"/>
    </row>
    <row r="41" spans="2:17" ht="16.5" customHeight="1" thickBot="1" x14ac:dyDescent="0.25">
      <c r="I41" s="40"/>
      <c r="J41" s="41"/>
      <c r="L41" s="35" t="s">
        <v>20</v>
      </c>
      <c r="M41" s="36"/>
    </row>
    <row r="42" spans="2:17" ht="16.5" customHeight="1" thickBot="1" x14ac:dyDescent="0.25">
      <c r="I42" s="42"/>
      <c r="J42" s="43"/>
      <c r="L42" s="35" t="str">
        <f>(D5*4)&amp; "ks"</f>
        <v>100ks</v>
      </c>
      <c r="M42" s="36"/>
    </row>
    <row r="45" spans="2:17" ht="16.5" customHeight="1" x14ac:dyDescent="0.2">
      <c r="N45" s="37"/>
      <c r="Q45" s="37"/>
    </row>
    <row r="46" spans="2:17" ht="16.5" customHeight="1" x14ac:dyDescent="0.2">
      <c r="N46" s="37"/>
      <c r="Q46" s="37"/>
    </row>
  </sheetData>
  <sheetProtection sheet="1" objects="1" scenarios="1"/>
  <mergeCells count="18">
    <mergeCell ref="L17:M17"/>
    <mergeCell ref="L32:M32"/>
    <mergeCell ref="L41:M41"/>
    <mergeCell ref="L42:M42"/>
    <mergeCell ref="O17:P17"/>
    <mergeCell ref="O18:P18"/>
    <mergeCell ref="L26:M26"/>
    <mergeCell ref="O26:P26"/>
    <mergeCell ref="D3:D4"/>
    <mergeCell ref="D5:D6"/>
    <mergeCell ref="C10:D11"/>
    <mergeCell ref="I35:I36"/>
    <mergeCell ref="I38:J38"/>
    <mergeCell ref="L27:M27"/>
    <mergeCell ref="O27:P27"/>
    <mergeCell ref="Q45:Q46"/>
    <mergeCell ref="I39:J42"/>
    <mergeCell ref="N45:N46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6016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 Juza</dc:creator>
  <cp:keywords/>
  <dc:description/>
  <cp:lastModifiedBy>Denis Danihel</cp:lastModifiedBy>
  <cp:revision/>
  <dcterms:created xsi:type="dcterms:W3CDTF">2023-06-06T09:21:51Z</dcterms:created>
  <dcterms:modified xsi:type="dcterms:W3CDTF">2024-07-12T06:53:50Z</dcterms:modified>
  <cp:category/>
  <cp:contentStatus/>
</cp:coreProperties>
</file>