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F:\1 DIELY ESHOP\12 PRISLUSENSTVO SAMONOSNY SYSTEM MANUAL_EXCEL\"/>
    </mc:Choice>
  </mc:AlternateContent>
  <xr:revisionPtr revIDLastSave="0" documentId="13_ncr:1_{9255BD2C-7F51-4183-A5F7-A96AFF8AD987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AL-AV-7016S" sheetId="19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19" l="1"/>
  <c r="O27" i="19"/>
  <c r="L27" i="19"/>
  <c r="C13" i="19" l="1"/>
  <c r="D13" i="19" s="1"/>
  <c r="F18" i="19" s="1"/>
  <c r="AI5" i="19"/>
  <c r="AM4" i="19"/>
  <c r="AI28" i="19" s="1"/>
  <c r="C37" i="19" s="1"/>
  <c r="D37" i="19" s="1"/>
  <c r="AI23" i="19" l="1"/>
  <c r="C32" i="19" s="1"/>
  <c r="D32" i="19" s="1"/>
  <c r="AI30" i="19"/>
  <c r="C39" i="19" s="1"/>
  <c r="D39" i="19" s="1"/>
  <c r="C14" i="19"/>
  <c r="F13" i="19" s="1"/>
  <c r="AI15" i="19"/>
  <c r="C24" i="19" s="1"/>
  <c r="D24" i="19" s="1"/>
  <c r="AI22" i="19"/>
  <c r="C31" i="19" s="1"/>
  <c r="D31" i="19" s="1"/>
  <c r="AI26" i="19"/>
  <c r="C35" i="19" s="1"/>
  <c r="D35" i="19" s="1"/>
  <c r="AI31" i="19"/>
  <c r="F20" i="19"/>
  <c r="AI17" i="19"/>
  <c r="C26" i="19" s="1"/>
  <c r="D26" i="19" s="1"/>
  <c r="AI19" i="19"/>
  <c r="C28" i="19" s="1"/>
  <c r="D28" i="19" s="1"/>
  <c r="AI16" i="19"/>
  <c r="C25" i="19" s="1"/>
  <c r="D25" i="19" s="1"/>
  <c r="AI24" i="19"/>
  <c r="C33" i="19" s="1"/>
  <c r="D33" i="19" s="1"/>
  <c r="AI6" i="19"/>
  <c r="C15" i="19" s="1"/>
  <c r="D15" i="19" s="1"/>
  <c r="AI18" i="19"/>
  <c r="C27" i="19" s="1"/>
  <c r="D27" i="19" s="1"/>
  <c r="AI9" i="19"/>
  <c r="C18" i="19" s="1"/>
  <c r="D18" i="19" s="1"/>
  <c r="AI13" i="19"/>
  <c r="C22" i="19" s="1"/>
  <c r="D22" i="19" s="1"/>
  <c r="AI21" i="19"/>
  <c r="C30" i="19" s="1"/>
  <c r="D30" i="19" s="1"/>
  <c r="AI14" i="19"/>
  <c r="C23" i="19" s="1"/>
  <c r="D23" i="19" s="1"/>
  <c r="AI29" i="19"/>
  <c r="C38" i="19" s="1"/>
  <c r="D38" i="19" s="1"/>
  <c r="AI25" i="19"/>
  <c r="C34" i="19" s="1"/>
  <c r="D34" i="19" s="1"/>
  <c r="AI7" i="19"/>
  <c r="C16" i="19" s="1"/>
  <c r="D16" i="19" s="1"/>
  <c r="AI8" i="19"/>
  <c r="C17" i="19" s="1"/>
  <c r="D17" i="19" s="1"/>
  <c r="AI10" i="19"/>
  <c r="C19" i="19" s="1"/>
  <c r="D19" i="19" s="1"/>
  <c r="I35" i="19"/>
  <c r="I39" i="19" s="1"/>
  <c r="AI11" i="19"/>
  <c r="C20" i="19" s="1"/>
  <c r="D20" i="19" s="1"/>
  <c r="AI12" i="19"/>
  <c r="C21" i="19" s="1"/>
  <c r="D21" i="19" s="1"/>
  <c r="AI27" i="19"/>
  <c r="C36" i="19" s="1"/>
  <c r="D36" i="19" s="1"/>
  <c r="AI20" i="19"/>
  <c r="C29" i="19" s="1"/>
  <c r="D29" i="19" s="1"/>
  <c r="D14" i="19" l="1"/>
  <c r="F11" i="19" s="1"/>
</calcChain>
</file>

<file path=xl/sharedStrings.xml><?xml version="1.0" encoding="utf-8"?>
<sst xmlns="http://schemas.openxmlformats.org/spreadsheetml/2006/main" count="30" uniqueCount="27">
  <si>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</si>
  <si>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</si>
  <si>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</si>
  <si>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</si>
  <si>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</si>
  <si>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</si>
  <si>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</si>
  <si>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Diery v drážkach</t>
  </si>
  <si>
    <t>mm</t>
  </si>
  <si>
    <t>Prekrytie</t>
  </si>
  <si>
    <t>[mm]</t>
  </si>
  <si>
    <t>Poznámka</t>
  </si>
  <si>
    <t>[ks ]</t>
  </si>
  <si>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</si>
  <si>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Kód</t>
  </si>
  <si>
    <t>Počet</t>
  </si>
  <si>
    <t>E1-3S4.2x19</t>
  </si>
  <si>
    <t>E1-4S4.2x19</t>
  </si>
  <si>
    <t>Pre „U“ profil</t>
  </si>
  <si>
    <t>Pre „UT“ profil</t>
  </si>
  <si>
    <t>AL-UT50-7016S</t>
  </si>
  <si>
    <t>AL-U50-7016S</t>
  </si>
  <si>
    <t>AL-AV-7016S</t>
  </si>
  <si>
    <t>Drážka 1 a 5(mm)</t>
  </si>
  <si>
    <t>Drážka 3(mm)</t>
  </si>
  <si>
    <t>Délka (výška)</t>
  </si>
  <si>
    <t>Počet lamel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</si>
</sst>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5" xfId="0" applyFont="1" applyBorder="1" applyProtection="1">
      <protection hidden="1"/>
    </xf>
    <xf numFmtId="0" fontId="1" fillId="0" borderId="29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A51BA0F7-90F7-4729-8006-0A09EAADC35D}"/>
            </a:ext>
          </a:extLst>
        </xdr:cNvPr>
        <xdr:cNvCxnSpPr>
          <a:endCxn id="35" idx="1"/>
        </xdr:cNvCxnSpPr>
      </xdr:nvCxnSpPr>
      <xdr:spPr>
        <a:xfrm>
          <a:off x="3202371" y="524532"/>
          <a:ext cx="1442155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32" name="Rovná spojovacia šípka 31">
          <a:extLst>
            <a:ext uri="{FF2B5EF4-FFF2-40B4-BE49-F238E27FC236}">
              <a16:creationId xmlns:a16="http://schemas.microsoft.com/office/drawing/2014/main" id="{02BA91C6-FAF9-420E-A950-F693A28991E0}"/>
            </a:ext>
          </a:extLst>
        </xdr:cNvPr>
        <xdr:cNvCxnSpPr>
          <a:endCxn id="35" idx="1"/>
        </xdr:cNvCxnSpPr>
      </xdr:nvCxnSpPr>
      <xdr:spPr>
        <a:xfrm flipV="1">
          <a:off x="3199534" y="649923"/>
          <a:ext cx="1444992" cy="304308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3381967</xdr:colOff>
      <xdr:row>2</xdr:row>
      <xdr:rowOff>15798</xdr:rowOff>
    </xdr:from>
    <xdr:to>
      <xdr:col>9</xdr:col>
      <xdr:colOff>847725</xdr:colOff>
      <xdr:row>30</xdr:row>
      <xdr:rowOff>104775</xdr:rowOff>
    </xdr:to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08486A8B-9BBF-4B9A-8159-43CEDC41B4BE}"/>
            </a:ext>
          </a:extLst>
        </xdr:cNvPr>
        <xdr:cNvSpPr txBox="1"/>
      </xdr:nvSpPr>
      <xdr:spPr>
        <a:xfrm>
          <a:off x="9735142" y="311073"/>
          <a:ext cx="3228383" cy="59563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výpočet roztečí děr pro montáž lamel doplníme do tabulky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výšku UT profilu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požadovaný počet lamel v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</a:p>
        <a:p>
          <a:pPr eaLnBrk="1" fontAlgn="auto" latinLnBrk="0" hangingPunct="1"/>
          <a:endParaRPr lang="cs-CZ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roztečí děr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překrytí lamel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</a:p>
        <a:p>
          <a:pPr eaLnBrk="1" fontAlgn="auto" latinLnBrk="0" hangingPunct="1"/>
          <a:endParaRPr lang="sk-SK" sz="15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výplně </a:t>
          </a:r>
          <a:r>
            <a:rPr lang="sk-SK" sz="1600" b="1"/>
            <a:t>AL-AV-7016S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vyznačení otvorů a uchycení lamel do profilů 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AL-U50-7016S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AL-UT50-7016S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prvú, tretiu a piatu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které si vyznačíme body pro otvory podle hodnot získaných z tabulky na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AL-U50-7016S </a:t>
          </a:r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AL-UT50-7016S. 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tabulky vybereme vypočítané hodnoty ze sloupce "Drážka" a postupně podle hodnot vyznačíme body pro otvory v příslušné drážce až po poslední lamelu. Díry značíme od začátku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cs-CZ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anebo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7</xdr:col>
      <xdr:colOff>3340157</xdr:colOff>
      <xdr:row>32</xdr:row>
      <xdr:rowOff>31124</xdr:rowOff>
    </xdr:from>
    <xdr:to>
      <xdr:col>12</xdr:col>
      <xdr:colOff>1050258</xdr:colOff>
      <xdr:row>33</xdr:row>
      <xdr:rowOff>174380</xdr:rowOff>
    </xdr:to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86A13FF9-FF92-4808-8C89-12ECDD528F15}"/>
            </a:ext>
          </a:extLst>
        </xdr:cNvPr>
        <xdr:cNvSpPr txBox="1"/>
      </xdr:nvSpPr>
      <xdr:spPr>
        <a:xfrm>
          <a:off x="9693332" y="6612899"/>
          <a:ext cx="6015901" cy="352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Reálně (vypočítané)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A73DCCF9-2446-4698-9506-9DB5BEE98269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1358952</xdr:colOff>
      <xdr:row>1</xdr:row>
      <xdr:rowOff>120321</xdr:rowOff>
    </xdr:from>
    <xdr:to>
      <xdr:col>18</xdr:col>
      <xdr:colOff>969065</xdr:colOff>
      <xdr:row>10</xdr:row>
      <xdr:rowOff>57978</xdr:rowOff>
    </xdr:to>
    <xdr:sp macro="" textlink="">
      <xdr:nvSpPr>
        <xdr:cNvPr id="38" name="BlokTextu 37">
          <a:extLst>
            <a:ext uri="{FF2B5EF4-FFF2-40B4-BE49-F238E27FC236}">
              <a16:creationId xmlns:a16="http://schemas.microsoft.com/office/drawing/2014/main" id="{4D5BE411-A1F7-474B-BA6C-2BD59F988CD8}"/>
            </a:ext>
          </a:extLst>
        </xdr:cNvPr>
        <xdr:cNvSpPr txBox="1"/>
      </xdr:nvSpPr>
      <xdr:spPr>
        <a:xfrm>
          <a:off x="18288604" y="203147"/>
          <a:ext cx="4944113" cy="1801244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lamel </a:t>
          </a:r>
          <a:r>
            <a:rPr lang="sk-SK" sz="1600" b="1">
              <a:solidFill>
                <a:schemeClr val="dk1"/>
              </a:solidFill>
              <a:latin typeface="+mn-lt"/>
              <a:ea typeface="+mn-ea"/>
              <a:cs typeface="+mn-cs"/>
            </a:rPr>
            <a:t>AL-AV-7016S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není nutné </a:t>
          </a:r>
          <a:r>
            <a:rPr kumimoji="0" lang="cs-CZ" sz="150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během značení bodů pro otvory rozlišovat pravý a levý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102053</xdr:colOff>
      <xdr:row>19</xdr:row>
      <xdr:rowOff>153097</xdr:rowOff>
    </xdr:from>
    <xdr:to>
      <xdr:col>5</xdr:col>
      <xdr:colOff>194921</xdr:colOff>
      <xdr:row>19</xdr:row>
      <xdr:rowOff>153097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00A15C72-98C4-4986-AF63-3183AA62BDBE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12</xdr:row>
      <xdr:rowOff>104973</xdr:rowOff>
    </xdr:from>
    <xdr:to>
      <xdr:col>5</xdr:col>
      <xdr:colOff>145133</xdr:colOff>
      <xdr:row>12</xdr:row>
      <xdr:rowOff>104973</xdr:rowOff>
    </xdr:to>
    <xdr:cxnSp macro="">
      <xdr:nvCxnSpPr>
        <xdr:cNvPr id="40" name="Rovná spojovacia šípka 39">
          <a:extLst>
            <a:ext uri="{FF2B5EF4-FFF2-40B4-BE49-F238E27FC236}">
              <a16:creationId xmlns:a16="http://schemas.microsoft.com/office/drawing/2014/main" id="{05F73C71-DD83-4242-BEE0-DD6DCF36E4FB}"/>
            </a:ext>
          </a:extLst>
        </xdr:cNvPr>
        <xdr:cNvCxnSpPr/>
      </xdr:nvCxnSpPr>
      <xdr:spPr>
        <a:xfrm>
          <a:off x="3565280" y="4381698"/>
          <a:ext cx="437478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17</xdr:row>
      <xdr:rowOff>136072</xdr:rowOff>
    </xdr:to>
    <xdr:cxnSp macro="">
      <xdr:nvCxnSpPr>
        <xdr:cNvPr id="41" name="Rovná spojnica 40">
          <a:extLst>
            <a:ext uri="{FF2B5EF4-FFF2-40B4-BE49-F238E27FC236}">
              <a16:creationId xmlns:a16="http://schemas.microsoft.com/office/drawing/2014/main" id="{D2C21936-8818-4C66-919E-04F24C84668E}"/>
            </a:ext>
          </a:extLst>
        </xdr:cNvPr>
        <xdr:cNvCxnSpPr/>
      </xdr:nvCxnSpPr>
      <xdr:spPr>
        <a:xfrm flipV="1">
          <a:off x="3403326" y="2459491"/>
          <a:ext cx="0" cy="1136197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566F9514-5C57-431D-88BE-C02F724D0AD6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A0D633A3-1435-4251-824F-7BF6D580A8BB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19</xdr:row>
      <xdr:rowOff>163285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592D11CB-33B2-4D0B-87E3-9E91C86F2566}"/>
            </a:ext>
          </a:extLst>
        </xdr:cNvPr>
        <xdr:cNvCxnSpPr/>
      </xdr:nvCxnSpPr>
      <xdr:spPr>
        <a:xfrm flipV="1">
          <a:off x="3252433" y="2574468"/>
          <a:ext cx="0" cy="1470255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843603</xdr:colOff>
      <xdr:row>13</xdr:row>
      <xdr:rowOff>179473</xdr:rowOff>
    </xdr:from>
    <xdr:to>
      <xdr:col>4</xdr:col>
      <xdr:colOff>436684</xdr:colOff>
      <xdr:row>13</xdr:row>
      <xdr:rowOff>179473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5876DFCE-6EF9-429D-A5EB-FD7F30B2C22F}"/>
            </a:ext>
          </a:extLst>
        </xdr:cNvPr>
        <xdr:cNvCxnSpPr/>
      </xdr:nvCxnSpPr>
      <xdr:spPr>
        <a:xfrm>
          <a:off x="2139003" y="2779798"/>
          <a:ext cx="144093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858097</xdr:colOff>
      <xdr:row>13</xdr:row>
      <xdr:rowOff>49627</xdr:rowOff>
    </xdr:from>
    <xdr:to>
      <xdr:col>4</xdr:col>
      <xdr:colOff>346982</xdr:colOff>
      <xdr:row>13</xdr:row>
      <xdr:rowOff>49627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BAB76F3-8C2A-4DCB-806D-79AFADF0E5D3}"/>
            </a:ext>
          </a:extLst>
        </xdr:cNvPr>
        <xdr:cNvCxnSpPr/>
      </xdr:nvCxnSpPr>
      <xdr:spPr>
        <a:xfrm>
          <a:off x="3079463" y="2665600"/>
          <a:ext cx="41417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12</xdr:row>
      <xdr:rowOff>99133</xdr:rowOff>
    </xdr:from>
    <xdr:to>
      <xdr:col>4</xdr:col>
      <xdr:colOff>429820</xdr:colOff>
      <xdr:row>13</xdr:row>
      <xdr:rowOff>187699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DF91905F-4EA8-4805-8A8D-E0706402F115}"/>
            </a:ext>
          </a:extLst>
        </xdr:cNvPr>
        <xdr:cNvCxnSpPr/>
      </xdr:nvCxnSpPr>
      <xdr:spPr>
        <a:xfrm flipV="1">
          <a:off x="3575871" y="2497192"/>
          <a:ext cx="0" cy="29867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341009</xdr:colOff>
      <xdr:row>10</xdr:row>
      <xdr:rowOff>75198</xdr:rowOff>
    </xdr:from>
    <xdr:to>
      <xdr:col>4</xdr:col>
      <xdr:colOff>341009</xdr:colOff>
      <xdr:row>13</xdr:row>
      <xdr:rowOff>56837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5F247DD5-6C1E-42F4-91B6-352AFC6C8DDE}"/>
            </a:ext>
          </a:extLst>
        </xdr:cNvPr>
        <xdr:cNvCxnSpPr/>
      </xdr:nvCxnSpPr>
      <xdr:spPr>
        <a:xfrm flipV="1">
          <a:off x="3479246" y="2055395"/>
          <a:ext cx="0" cy="61329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340178</xdr:colOff>
      <xdr:row>10</xdr:row>
      <xdr:rowOff>82837</xdr:rowOff>
    </xdr:from>
    <xdr:to>
      <xdr:col>5</xdr:col>
      <xdr:colOff>142202</xdr:colOff>
      <xdr:row>10</xdr:row>
      <xdr:rowOff>82837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7AC63D1B-3A75-44B6-A5E5-330FAA75C2B4}"/>
            </a:ext>
          </a:extLst>
        </xdr:cNvPr>
        <xdr:cNvCxnSpPr/>
      </xdr:nvCxnSpPr>
      <xdr:spPr>
        <a:xfrm>
          <a:off x="3486830" y="1855167"/>
          <a:ext cx="516399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17</xdr:row>
      <xdr:rowOff>126763</xdr:rowOff>
    </xdr:from>
    <xdr:to>
      <xdr:col>5</xdr:col>
      <xdr:colOff>148478</xdr:colOff>
      <xdr:row>17</xdr:row>
      <xdr:rowOff>126763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C205FD53-839A-42F7-BA69-6863B7F148F8}"/>
            </a:ext>
          </a:extLst>
        </xdr:cNvPr>
        <xdr:cNvCxnSpPr/>
      </xdr:nvCxnSpPr>
      <xdr:spPr>
        <a:xfrm>
          <a:off x="3393310" y="524168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554395</xdr:colOff>
      <xdr:row>57</xdr:row>
      <xdr:rowOff>66675</xdr:rowOff>
    </xdr:from>
    <xdr:to>
      <xdr:col>12</xdr:col>
      <xdr:colOff>434133</xdr:colOff>
      <xdr:row>67</xdr:row>
      <xdr:rowOff>50926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2AE79235-6B82-468D-89A2-17A8C2C5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438" y="11745153"/>
          <a:ext cx="8733847" cy="2054903"/>
        </a:xfrm>
        <a:prstGeom prst="rect">
          <a:avLst/>
        </a:prstGeom>
      </xdr:spPr>
    </xdr:pic>
    <xdr:clientData/>
  </xdr:twoCellAnchor>
  <xdr:twoCellAnchor editAs="oneCell">
    <xdr:from>
      <xdr:col>4</xdr:col>
      <xdr:colOff>406646</xdr:colOff>
      <xdr:row>60</xdr:row>
      <xdr:rowOff>85122</xdr:rowOff>
    </xdr:from>
    <xdr:to>
      <xdr:col>6</xdr:col>
      <xdr:colOff>1759195</xdr:colOff>
      <xdr:row>65</xdr:row>
      <xdr:rowOff>169250</xdr:rowOff>
    </xdr:to>
    <xdr:pic>
      <xdr:nvPicPr>
        <xdr:cNvPr id="79" name="Grafický objekt 78">
          <a:extLst>
            <a:ext uri="{FF2B5EF4-FFF2-40B4-BE49-F238E27FC236}">
              <a16:creationId xmlns:a16="http://schemas.microsoft.com/office/drawing/2014/main" id="{7B2E9FE9-E113-F66B-C444-5FAB3EC5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49896" y="12709410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125068</xdr:colOff>
      <xdr:row>60</xdr:row>
      <xdr:rowOff>147541</xdr:rowOff>
    </xdr:from>
    <xdr:to>
      <xdr:col>3</xdr:col>
      <xdr:colOff>593685</xdr:colOff>
      <xdr:row>67</xdr:row>
      <xdr:rowOff>49697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C91E295B-BBC3-69F2-569B-2DF02F57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94" y="12447215"/>
          <a:ext cx="2605530" cy="1351612"/>
        </a:xfrm>
        <a:prstGeom prst="rect">
          <a:avLst/>
        </a:prstGeom>
      </xdr:spPr>
    </xdr:pic>
    <xdr:clientData/>
  </xdr:twoCellAnchor>
  <xdr:twoCellAnchor editAs="oneCell">
    <xdr:from>
      <xdr:col>4</xdr:col>
      <xdr:colOff>375872</xdr:colOff>
      <xdr:row>46</xdr:row>
      <xdr:rowOff>138608</xdr:rowOff>
    </xdr:from>
    <xdr:to>
      <xdr:col>6</xdr:col>
      <xdr:colOff>1728421</xdr:colOff>
      <xdr:row>52</xdr:row>
      <xdr:rowOff>10256</xdr:rowOff>
    </xdr:to>
    <xdr:pic>
      <xdr:nvPicPr>
        <xdr:cNvPr id="24" name="Grafický objekt 23">
          <a:extLst>
            <a:ext uri="{FF2B5EF4-FFF2-40B4-BE49-F238E27FC236}">
              <a16:creationId xmlns:a16="http://schemas.microsoft.com/office/drawing/2014/main" id="{51A473FE-D12C-4D37-8071-D81B153F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519122" y="9788166"/>
          <a:ext cx="2488222" cy="11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</xdr:row>
      <xdr:rowOff>202620</xdr:rowOff>
    </xdr:from>
    <xdr:to>
      <xdr:col>3</xdr:col>
      <xdr:colOff>579190</xdr:colOff>
      <xdr:row>52</xdr:row>
      <xdr:rowOff>104776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99F9700-F7F4-4975-A8DA-760822A5A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08545"/>
          <a:ext cx="2598490" cy="1369006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7ACBB96-6C14-4A7E-B19F-2917A859F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1477626" y="72961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724E9E1-DACC-45F4-81C0-384D5E5D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001625" y="72390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554935</xdr:colOff>
      <xdr:row>46</xdr:row>
      <xdr:rowOff>82826</xdr:rowOff>
    </xdr:from>
    <xdr:to>
      <xdr:col>12</xdr:col>
      <xdr:colOff>446484</xdr:colOff>
      <xdr:row>56</xdr:row>
      <xdr:rowOff>112904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D90EDA9D-4934-B04F-D0D0-B9583D01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966" y="9542342"/>
          <a:ext cx="8737893" cy="2113671"/>
        </a:xfrm>
        <a:prstGeom prst="rect">
          <a:avLst/>
        </a:prstGeom>
      </xdr:spPr>
    </xdr:pic>
    <xdr:clientData/>
  </xdr:twoCellAnchor>
  <xdr:twoCellAnchor editAs="oneCell">
    <xdr:from>
      <xdr:col>5</xdr:col>
      <xdr:colOff>316860</xdr:colOff>
      <xdr:row>6</xdr:row>
      <xdr:rowOff>179938</xdr:rowOff>
    </xdr:from>
    <xdr:to>
      <xdr:col>7</xdr:col>
      <xdr:colOff>812132</xdr:colOff>
      <xdr:row>25</xdr:row>
      <xdr:rowOff>126833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C73DB4A-7EDF-59EE-B259-DF073724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978" y="1317925"/>
          <a:ext cx="2991825" cy="3947395"/>
        </a:xfrm>
        <a:prstGeom prst="rect">
          <a:avLst/>
        </a:prstGeom>
      </xdr:spPr>
    </xdr:pic>
    <xdr:clientData/>
  </xdr:twoCellAnchor>
  <xdr:twoCellAnchor editAs="oneCell">
    <xdr:from>
      <xdr:col>14</xdr:col>
      <xdr:colOff>876301</xdr:colOff>
      <xdr:row>18</xdr:row>
      <xdr:rowOff>9525</xdr:rowOff>
    </xdr:from>
    <xdr:to>
      <xdr:col>15</xdr:col>
      <xdr:colOff>800101</xdr:colOff>
      <xdr:row>25</xdr:row>
      <xdr:rowOff>9525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5AF931D4-47F6-C0DD-F942-D555EFD1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2701" y="365760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121425</xdr:colOff>
      <xdr:row>18</xdr:row>
      <xdr:rowOff>90449</xdr:rowOff>
    </xdr:from>
    <xdr:to>
      <xdr:col>11</xdr:col>
      <xdr:colOff>1504950</xdr:colOff>
      <xdr:row>25</xdr:row>
      <xdr:rowOff>7124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4294B1A3-8E4D-BD73-18D1-995B63FED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0275" y="3738524"/>
          <a:ext cx="1383525" cy="1383525"/>
        </a:xfrm>
        <a:prstGeom prst="rect">
          <a:avLst/>
        </a:prstGeom>
      </xdr:spPr>
    </xdr:pic>
    <xdr:clientData/>
  </xdr:twoCellAnchor>
  <xdr:twoCellAnchor editAs="oneCell">
    <xdr:from>
      <xdr:col>12</xdr:col>
      <xdr:colOff>14250</xdr:colOff>
      <xdr:row>18</xdr:row>
      <xdr:rowOff>85649</xdr:rowOff>
    </xdr:from>
    <xdr:to>
      <xdr:col>12</xdr:col>
      <xdr:colOff>1304925</xdr:colOff>
      <xdr:row>24</xdr:row>
      <xdr:rowOff>119024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86707A81-BF03-4308-4780-42620A616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6150" y="3733724"/>
          <a:ext cx="1290675" cy="12906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</xdr:row>
      <xdr:rowOff>187344</xdr:rowOff>
    </xdr:from>
    <xdr:to>
      <xdr:col>17</xdr:col>
      <xdr:colOff>835271</xdr:colOff>
      <xdr:row>41</xdr:row>
      <xdr:rowOff>177362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id="{D3FC184D-29A0-C5A2-C4A8-93E57705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8224" y="6368741"/>
          <a:ext cx="4093478" cy="2302293"/>
        </a:xfrm>
        <a:prstGeom prst="rect">
          <a:avLst/>
        </a:prstGeom>
      </xdr:spPr>
    </xdr:pic>
    <xdr:clientData/>
  </xdr:twoCellAnchor>
  <xdr:twoCellAnchor editAs="oneCell">
    <xdr:from>
      <xdr:col>9</xdr:col>
      <xdr:colOff>1319609</xdr:colOff>
      <xdr:row>2</xdr:row>
      <xdr:rowOff>8282</xdr:rowOff>
    </xdr:from>
    <xdr:to>
      <xdr:col>15</xdr:col>
      <xdr:colOff>804067</xdr:colOff>
      <xdr:row>14</xdr:row>
      <xdr:rowOff>74265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22977A38-8A4A-FD83-3546-FB37AC25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5348" y="298173"/>
          <a:ext cx="5828936" cy="2550766"/>
        </a:xfrm>
        <a:prstGeom prst="rect">
          <a:avLst/>
        </a:prstGeom>
      </xdr:spPr>
    </xdr:pic>
    <xdr:clientData/>
  </xdr:twoCellAnchor>
  <xdr:twoCellAnchor editAs="oneCell">
    <xdr:from>
      <xdr:col>6</xdr:col>
      <xdr:colOff>119542</xdr:colOff>
      <xdr:row>23</xdr:row>
      <xdr:rowOff>104786</xdr:rowOff>
    </xdr:from>
    <xdr:to>
      <xdr:col>7</xdr:col>
      <xdr:colOff>2054087</xdr:colOff>
      <xdr:row>47</xdr:row>
      <xdr:rowOff>169251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57E28DAF-19F9-EB44-DE95-7B886408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1651" y="4743047"/>
          <a:ext cx="4013479" cy="5034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146D-EAB4-4434-8C2E-30467F4A93FF}">
  <dimension ref="B1:AM46"/>
  <sheetViews>
    <sheetView showGridLines="0" tabSelected="1" zoomScaleNormal="100" workbookViewId="0">
      <selection activeCell="D42" sqref="D42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6" width="6.28515625" style="1" customWidth="1"/>
    <col min="7" max="7" width="31.140625" style="1"/>
    <col min="8" max="8" width="51.28515625" style="1" customWidth="1"/>
    <col min="9" max="9" width="35.140625" style="1" customWidth="1"/>
    <col min="10" max="10" width="20.5703125" style="1" customWidth="1"/>
    <col min="11" max="11" width="2.5703125" style="1" customWidth="1"/>
    <col min="12" max="13" width="23.140625" style="1" customWidth="1"/>
    <col min="14" max="14" width="2.5703125" style="1" customWidth="1"/>
    <col min="15" max="16" width="23.140625" style="1" customWidth="1"/>
    <col min="17" max="17" width="2.5703125" style="1" customWidth="1"/>
    <col min="18" max="18" width="31.140625" style="1"/>
    <col min="19" max="19" width="31.140625" style="1" customWidth="1"/>
    <col min="20" max="30" width="31.140625" style="1"/>
    <col min="31" max="39" width="31.140625" style="1" customWidth="1"/>
    <col min="40" max="16384" width="31.140625" style="1"/>
  </cols>
  <sheetData>
    <row r="1" spans="2:39" ht="6.75" customHeight="1" x14ac:dyDescent="0.2"/>
    <row r="2" spans="2:39" ht="16.5" customHeight="1" thickBot="1" x14ac:dyDescent="0.25">
      <c r="B2" s="9"/>
      <c r="C2" s="9"/>
      <c r="D2" s="9"/>
      <c r="E2" s="9"/>
    </row>
    <row r="3" spans="2:39" ht="16.5" customHeight="1" thickTop="1" thickBot="1" x14ac:dyDescent="0.3">
      <c r="B3" s="15"/>
      <c r="C3" s="15"/>
      <c r="D3" s="37">
        <v>486</v>
      </c>
      <c r="E3" s="9"/>
    </row>
    <row r="4" spans="2:39" ht="16.5" customHeight="1" thickBot="1" x14ac:dyDescent="0.25">
      <c r="B4" s="16" t="s">
        <v>13</v>
      </c>
      <c r="C4" s="17" t="s">
        <v>10</v>
      </c>
      <c r="D4" s="38"/>
      <c r="E4" s="9"/>
      <c r="AG4" s="10" t="s">
        <v>3</v>
      </c>
      <c r="AI4" s="11" t="s">
        <v>6</v>
      </c>
      <c r="AK4" s="12" t="s">
        <v>9</v>
      </c>
      <c r="AL4" s="12" t="s">
        <v>8</v>
      </c>
      <c r="AM4" s="13">
        <f>(D3-(AG6*D5))/(D5-1)*-1</f>
        <v>36</v>
      </c>
    </row>
    <row r="5" spans="2:39" ht="16.5" customHeight="1" thickBot="1" x14ac:dyDescent="0.25">
      <c r="B5" s="18" t="s">
        <v>26</v>
      </c>
      <c r="C5" s="19" t="s">
        <v>12</v>
      </c>
      <c r="D5" s="39">
        <v>9</v>
      </c>
      <c r="E5" s="9"/>
      <c r="AG5" s="14" t="s">
        <v>0</v>
      </c>
      <c r="AI5" s="6">
        <f>AG6</f>
        <v>86</v>
      </c>
    </row>
    <row r="6" spans="2:39" ht="16.5" customHeight="1" thickBot="1" x14ac:dyDescent="0.3">
      <c r="B6" s="15"/>
      <c r="C6" s="15"/>
      <c r="D6" s="40"/>
      <c r="E6" s="9"/>
      <c r="AG6" s="14">
        <v>86</v>
      </c>
      <c r="AI6" s="8">
        <f t="shared" ref="AI6:AI31" si="0">(B14*$AG$6)-(B13*$AM$4)</f>
        <v>136</v>
      </c>
    </row>
    <row r="7" spans="2:39" ht="16.5" customHeight="1" thickTop="1" x14ac:dyDescent="0.2">
      <c r="B7" s="9"/>
      <c r="C7" s="9"/>
      <c r="D7" s="9"/>
      <c r="E7" s="9"/>
      <c r="AG7" s="14" t="s">
        <v>1</v>
      </c>
      <c r="AI7" s="8">
        <f t="shared" si="0"/>
        <v>186</v>
      </c>
    </row>
    <row r="8" spans="2:39" ht="16.5" customHeight="1" x14ac:dyDescent="0.2">
      <c r="AG8" s="14">
        <v>45.65</v>
      </c>
      <c r="AI8" s="8">
        <f t="shared" si="0"/>
        <v>236</v>
      </c>
    </row>
    <row r="9" spans="2:39" ht="16.5" customHeight="1" thickBot="1" x14ac:dyDescent="0.25">
      <c r="AG9" s="14" t="s">
        <v>2</v>
      </c>
      <c r="AI9" s="8">
        <f t="shared" si="0"/>
        <v>286</v>
      </c>
    </row>
    <row r="10" spans="2:39" ht="16.5" customHeight="1" x14ac:dyDescent="0.2">
      <c r="C10" s="41" t="s">
        <v>7</v>
      </c>
      <c r="D10" s="42"/>
      <c r="E10" s="2"/>
      <c r="AG10" s="14">
        <v>26</v>
      </c>
      <c r="AI10" s="8">
        <f t="shared" si="0"/>
        <v>336</v>
      </c>
    </row>
    <row r="11" spans="2:39" ht="16.5" customHeight="1" thickBot="1" x14ac:dyDescent="0.25">
      <c r="C11" s="43"/>
      <c r="D11" s="44"/>
      <c r="E11" s="2"/>
      <c r="F11" s="20">
        <f>D14</f>
        <v>121.65</v>
      </c>
      <c r="AG11" s="14" t="s">
        <v>4</v>
      </c>
      <c r="AI11" s="8">
        <f t="shared" si="0"/>
        <v>386</v>
      </c>
    </row>
    <row r="12" spans="2:39" ht="16.5" customHeight="1" thickBot="1" x14ac:dyDescent="0.25">
      <c r="B12" s="3" t="s">
        <v>5</v>
      </c>
      <c r="C12" s="4" t="s">
        <v>23</v>
      </c>
      <c r="D12" s="4" t="s">
        <v>24</v>
      </c>
      <c r="E12" s="2"/>
      <c r="AG12" s="14">
        <v>65</v>
      </c>
      <c r="AI12" s="8">
        <f t="shared" si="0"/>
        <v>436</v>
      </c>
    </row>
    <row r="13" spans="2:39" ht="16.5" customHeight="1" x14ac:dyDescent="0.2">
      <c r="B13" s="5">
        <v>1</v>
      </c>
      <c r="C13" s="6">
        <f>$AG$8</f>
        <v>45.65</v>
      </c>
      <c r="D13" s="6">
        <f t="shared" ref="D13:D39" si="1">C13+$AG$10</f>
        <v>71.650000000000006</v>
      </c>
      <c r="E13" s="2"/>
      <c r="F13" s="22">
        <f>C14</f>
        <v>95.65</v>
      </c>
      <c r="AI13" s="8">
        <f t="shared" si="0"/>
        <v>486</v>
      </c>
    </row>
    <row r="14" spans="2:39" ht="16.5" customHeight="1" x14ac:dyDescent="0.2">
      <c r="B14" s="7">
        <v>2</v>
      </c>
      <c r="C14" s="8">
        <f t="shared" ref="C14:C39" si="2">$AG$8+AI5-$AM$4</f>
        <v>95.65</v>
      </c>
      <c r="D14" s="8">
        <f t="shared" si="1"/>
        <v>121.65</v>
      </c>
      <c r="E14" s="2"/>
      <c r="AI14" s="8">
        <f t="shared" si="0"/>
        <v>536</v>
      </c>
    </row>
    <row r="15" spans="2:39" ht="16.5" customHeight="1" x14ac:dyDescent="0.2">
      <c r="B15" s="7">
        <v>3</v>
      </c>
      <c r="C15" s="8">
        <f t="shared" si="2"/>
        <v>145.65</v>
      </c>
      <c r="D15" s="8">
        <f t="shared" si="1"/>
        <v>171.65</v>
      </c>
      <c r="E15" s="2"/>
      <c r="AI15" s="8">
        <f t="shared" si="0"/>
        <v>586</v>
      </c>
    </row>
    <row r="16" spans="2:39" ht="16.5" customHeight="1" thickBot="1" x14ac:dyDescent="0.25">
      <c r="B16" s="7">
        <v>4</v>
      </c>
      <c r="C16" s="8">
        <f t="shared" si="2"/>
        <v>195.65</v>
      </c>
      <c r="D16" s="8">
        <f t="shared" si="1"/>
        <v>221.65</v>
      </c>
      <c r="E16" s="2"/>
      <c r="Q16" s="25"/>
      <c r="AI16" s="8">
        <f t="shared" si="0"/>
        <v>636</v>
      </c>
    </row>
    <row r="17" spans="2:35" ht="16.5" customHeight="1" thickBot="1" x14ac:dyDescent="0.25">
      <c r="B17" s="7">
        <v>5</v>
      </c>
      <c r="C17" s="8">
        <f t="shared" si="2"/>
        <v>245.64999999999998</v>
      </c>
      <c r="D17" s="8">
        <f t="shared" si="1"/>
        <v>271.64999999999998</v>
      </c>
      <c r="E17" s="2"/>
      <c r="F17" s="2"/>
      <c r="L17" s="35" t="s">
        <v>14</v>
      </c>
      <c r="M17" s="36"/>
      <c r="N17" s="29"/>
      <c r="O17" s="35" t="s">
        <v>14</v>
      </c>
      <c r="P17" s="36"/>
      <c r="AI17" s="8">
        <f t="shared" si="0"/>
        <v>686</v>
      </c>
    </row>
    <row r="18" spans="2:35" ht="16.5" customHeight="1" thickBot="1" x14ac:dyDescent="0.25">
      <c r="B18" s="7">
        <v>6</v>
      </c>
      <c r="C18" s="8">
        <f t="shared" si="2"/>
        <v>295.64999999999998</v>
      </c>
      <c r="D18" s="8">
        <f t="shared" si="1"/>
        <v>321.64999999999998</v>
      </c>
      <c r="E18" s="2"/>
      <c r="F18" s="23">
        <f>D13</f>
        <v>71.650000000000006</v>
      </c>
      <c r="L18" s="24" t="s">
        <v>20</v>
      </c>
      <c r="M18" s="24" t="s">
        <v>21</v>
      </c>
      <c r="N18" s="29"/>
      <c r="O18" s="35" t="s">
        <v>22</v>
      </c>
      <c r="P18" s="36"/>
      <c r="AI18" s="8">
        <f t="shared" si="0"/>
        <v>736</v>
      </c>
    </row>
    <row r="19" spans="2:35" ht="16.5" customHeight="1" x14ac:dyDescent="0.2">
      <c r="B19" s="7">
        <v>7</v>
      </c>
      <c r="C19" s="8">
        <f t="shared" si="2"/>
        <v>345.65</v>
      </c>
      <c r="D19" s="8">
        <f t="shared" si="1"/>
        <v>371.65</v>
      </c>
      <c r="E19" s="2"/>
      <c r="L19" s="30"/>
      <c r="M19" s="31"/>
      <c r="N19" s="29"/>
      <c r="O19" s="32"/>
      <c r="P19" s="31"/>
      <c r="AI19" s="8">
        <f t="shared" si="0"/>
        <v>786</v>
      </c>
    </row>
    <row r="20" spans="2:35" ht="16.5" customHeight="1" x14ac:dyDescent="0.2">
      <c r="B20" s="7">
        <v>8</v>
      </c>
      <c r="C20" s="8">
        <f t="shared" si="2"/>
        <v>395.65</v>
      </c>
      <c r="D20" s="8">
        <f t="shared" si="1"/>
        <v>421.65</v>
      </c>
      <c r="E20" s="2"/>
      <c r="F20" s="23">
        <f>C13</f>
        <v>45.65</v>
      </c>
      <c r="L20" s="33"/>
      <c r="M20" s="31"/>
      <c r="N20" s="29"/>
      <c r="O20" s="32"/>
      <c r="P20" s="31"/>
      <c r="AI20" s="8">
        <f t="shared" si="0"/>
        <v>836</v>
      </c>
    </row>
    <row r="21" spans="2:35" ht="16.5" customHeight="1" x14ac:dyDescent="0.2">
      <c r="B21" s="7">
        <v>9</v>
      </c>
      <c r="C21" s="8">
        <f t="shared" si="2"/>
        <v>445.65</v>
      </c>
      <c r="D21" s="8">
        <f t="shared" si="1"/>
        <v>471.65</v>
      </c>
      <c r="E21" s="2"/>
      <c r="L21" s="33"/>
      <c r="M21" s="31"/>
      <c r="N21" s="29"/>
      <c r="O21" s="32"/>
      <c r="P21" s="31"/>
      <c r="AI21" s="8">
        <f t="shared" si="0"/>
        <v>886</v>
      </c>
    </row>
    <row r="22" spans="2:35" ht="16.5" customHeight="1" x14ac:dyDescent="0.2">
      <c r="B22" s="7">
        <v>10</v>
      </c>
      <c r="C22" s="8">
        <f t="shared" si="2"/>
        <v>495.65</v>
      </c>
      <c r="D22" s="8">
        <f t="shared" si="1"/>
        <v>521.65</v>
      </c>
      <c r="L22" s="33"/>
      <c r="M22" s="31"/>
      <c r="N22" s="29"/>
      <c r="O22" s="32"/>
      <c r="P22" s="31"/>
      <c r="AI22" s="8">
        <f t="shared" si="0"/>
        <v>936</v>
      </c>
    </row>
    <row r="23" spans="2:35" ht="16.5" customHeight="1" x14ac:dyDescent="0.2">
      <c r="B23" s="7">
        <v>11</v>
      </c>
      <c r="C23" s="8">
        <f t="shared" si="2"/>
        <v>545.65</v>
      </c>
      <c r="D23" s="8">
        <f t="shared" si="1"/>
        <v>571.65</v>
      </c>
      <c r="L23" s="33"/>
      <c r="M23" s="31"/>
      <c r="N23" s="29"/>
      <c r="O23" s="32"/>
      <c r="P23" s="31"/>
      <c r="AI23" s="8">
        <f t="shared" si="0"/>
        <v>986</v>
      </c>
    </row>
    <row r="24" spans="2:35" ht="16.5" customHeight="1" x14ac:dyDescent="0.2">
      <c r="B24" s="7">
        <v>12</v>
      </c>
      <c r="C24" s="8">
        <f t="shared" si="2"/>
        <v>595.65</v>
      </c>
      <c r="D24" s="8">
        <f t="shared" si="1"/>
        <v>621.65</v>
      </c>
      <c r="L24" s="33"/>
      <c r="M24" s="31"/>
      <c r="N24" s="29"/>
      <c r="O24" s="32"/>
      <c r="P24" s="31"/>
      <c r="AI24" s="8">
        <f t="shared" si="0"/>
        <v>1036</v>
      </c>
    </row>
    <row r="25" spans="2:35" ht="16.5" customHeight="1" thickBot="1" x14ac:dyDescent="0.25">
      <c r="B25" s="7">
        <v>13</v>
      </c>
      <c r="C25" s="8">
        <f t="shared" si="2"/>
        <v>645.65</v>
      </c>
      <c r="D25" s="8">
        <f t="shared" si="1"/>
        <v>671.65</v>
      </c>
      <c r="L25" s="34"/>
      <c r="M25" s="31"/>
      <c r="N25" s="29"/>
      <c r="O25" s="32"/>
      <c r="P25" s="31"/>
      <c r="Q25" s="29"/>
      <c r="AI25" s="8">
        <f t="shared" si="0"/>
        <v>1086</v>
      </c>
    </row>
    <row r="26" spans="2:35" ht="16.5" customHeight="1" thickBot="1" x14ac:dyDescent="0.25">
      <c r="B26" s="7">
        <v>14</v>
      </c>
      <c r="C26" s="8">
        <f t="shared" si="2"/>
        <v>695.65</v>
      </c>
      <c r="D26" s="8">
        <f t="shared" si="1"/>
        <v>721.65</v>
      </c>
      <c r="L26" s="35" t="s">
        <v>25</v>
      </c>
      <c r="M26" s="36"/>
      <c r="N26" s="29"/>
      <c r="O26" s="35" t="s">
        <v>15</v>
      </c>
      <c r="P26" s="36"/>
      <c r="Q26" s="29"/>
      <c r="AI26" s="8">
        <f t="shared" si="0"/>
        <v>1136</v>
      </c>
    </row>
    <row r="27" spans="2:35" ht="16.5" customHeight="1" thickBot="1" x14ac:dyDescent="0.25">
      <c r="B27" s="7">
        <v>15</v>
      </c>
      <c r="C27" s="8">
        <f t="shared" si="2"/>
        <v>745.65</v>
      </c>
      <c r="D27" s="8">
        <f t="shared" si="1"/>
        <v>771.65</v>
      </c>
      <c r="L27" s="35" t="str">
        <f>D3&amp; "mm"</f>
        <v>486mm</v>
      </c>
      <c r="M27" s="36"/>
      <c r="N27" s="29"/>
      <c r="O27" s="35" t="str">
        <f>D5&amp; "ks"</f>
        <v>9ks</v>
      </c>
      <c r="P27" s="36"/>
      <c r="AI27" s="8">
        <f t="shared" si="0"/>
        <v>1186</v>
      </c>
    </row>
    <row r="28" spans="2:35" ht="16.5" customHeight="1" x14ac:dyDescent="0.2">
      <c r="B28" s="7">
        <v>16</v>
      </c>
      <c r="C28" s="8">
        <f t="shared" si="2"/>
        <v>795.65</v>
      </c>
      <c r="D28" s="8">
        <f t="shared" si="1"/>
        <v>821.65</v>
      </c>
      <c r="AI28" s="8">
        <f t="shared" si="0"/>
        <v>1236</v>
      </c>
    </row>
    <row r="29" spans="2:35" ht="16.5" customHeight="1" x14ac:dyDescent="0.2">
      <c r="B29" s="7">
        <v>17</v>
      </c>
      <c r="C29" s="8">
        <f t="shared" si="2"/>
        <v>845.65</v>
      </c>
      <c r="D29" s="8">
        <f t="shared" si="1"/>
        <v>871.65</v>
      </c>
      <c r="AI29" s="8">
        <f t="shared" si="0"/>
        <v>1286</v>
      </c>
    </row>
    <row r="30" spans="2:35" ht="16.5" customHeight="1" x14ac:dyDescent="0.2">
      <c r="B30" s="7">
        <v>18</v>
      </c>
      <c r="C30" s="8">
        <f t="shared" si="2"/>
        <v>895.65</v>
      </c>
      <c r="D30" s="8">
        <f t="shared" si="1"/>
        <v>921.65</v>
      </c>
      <c r="AI30" s="8">
        <f t="shared" si="0"/>
        <v>1336</v>
      </c>
    </row>
    <row r="31" spans="2:35" ht="16.5" customHeight="1" thickBot="1" x14ac:dyDescent="0.25">
      <c r="B31" s="7">
        <v>19</v>
      </c>
      <c r="C31" s="8">
        <f t="shared" si="2"/>
        <v>945.65</v>
      </c>
      <c r="D31" s="8">
        <f t="shared" si="1"/>
        <v>971.65</v>
      </c>
      <c r="I31" s="21"/>
      <c r="AI31" s="8">
        <f t="shared" si="0"/>
        <v>1386</v>
      </c>
    </row>
    <row r="32" spans="2:35" ht="16.5" customHeight="1" thickBot="1" x14ac:dyDescent="0.25">
      <c r="B32" s="7">
        <v>20</v>
      </c>
      <c r="C32" s="8">
        <f t="shared" si="2"/>
        <v>995.65000000000009</v>
      </c>
      <c r="D32" s="8">
        <f t="shared" si="1"/>
        <v>1021.6500000000001</v>
      </c>
      <c r="L32" s="35" t="s">
        <v>14</v>
      </c>
      <c r="M32" s="36"/>
    </row>
    <row r="33" spans="2:17" ht="16.5" customHeight="1" thickBot="1" x14ac:dyDescent="0.25">
      <c r="B33" s="7">
        <v>21</v>
      </c>
      <c r="C33" s="8">
        <f t="shared" si="2"/>
        <v>1045.6500000000001</v>
      </c>
      <c r="D33" s="8">
        <f t="shared" si="1"/>
        <v>1071.6500000000001</v>
      </c>
      <c r="L33" s="24" t="s">
        <v>19</v>
      </c>
      <c r="M33" s="24" t="s">
        <v>18</v>
      </c>
    </row>
    <row r="34" spans="2:17" ht="16.5" customHeight="1" thickBot="1" x14ac:dyDescent="0.25">
      <c r="B34" s="7">
        <v>22</v>
      </c>
      <c r="C34" s="8">
        <f t="shared" si="2"/>
        <v>1095.6500000000001</v>
      </c>
      <c r="D34" s="8">
        <f t="shared" si="1"/>
        <v>1121.6500000000001</v>
      </c>
      <c r="L34" s="24" t="s">
        <v>16</v>
      </c>
      <c r="M34" s="24" t="s">
        <v>17</v>
      </c>
    </row>
    <row r="35" spans="2:17" ht="16.5" customHeight="1" thickTop="1" x14ac:dyDescent="0.2">
      <c r="B35" s="7">
        <v>23</v>
      </c>
      <c r="C35" s="8">
        <f t="shared" si="2"/>
        <v>1145.6500000000001</v>
      </c>
      <c r="D35" s="8">
        <f t="shared" si="1"/>
        <v>1171.6500000000001</v>
      </c>
      <c r="I35" s="45">
        <f>AM4</f>
        <v>36</v>
      </c>
      <c r="L35" s="27"/>
      <c r="M35" s="26"/>
    </row>
    <row r="36" spans="2:17" ht="16.5" customHeight="1" thickBot="1" x14ac:dyDescent="0.25">
      <c r="B36" s="7">
        <v>24</v>
      </c>
      <c r="C36" s="8">
        <f t="shared" si="2"/>
        <v>1195.6500000000001</v>
      </c>
      <c r="D36" s="8">
        <f t="shared" si="1"/>
        <v>1221.6500000000001</v>
      </c>
      <c r="I36" s="46"/>
      <c r="L36" s="27"/>
      <c r="M36" s="26"/>
    </row>
    <row r="37" spans="2:17" ht="16.5" customHeight="1" thickTop="1" x14ac:dyDescent="0.2">
      <c r="B37" s="7">
        <v>25</v>
      </c>
      <c r="C37" s="8">
        <f t="shared" si="2"/>
        <v>1245.6500000000001</v>
      </c>
      <c r="D37" s="8">
        <f t="shared" si="1"/>
        <v>1271.6500000000001</v>
      </c>
      <c r="L37" s="27"/>
      <c r="M37" s="26"/>
    </row>
    <row r="38" spans="2:17" ht="16.5" customHeight="1" x14ac:dyDescent="0.2">
      <c r="B38" s="7">
        <v>26</v>
      </c>
      <c r="C38" s="8">
        <f t="shared" si="2"/>
        <v>1295.6500000000001</v>
      </c>
      <c r="D38" s="8">
        <f t="shared" si="1"/>
        <v>1321.65</v>
      </c>
      <c r="I38" s="47" t="s">
        <v>11</v>
      </c>
      <c r="J38" s="48"/>
      <c r="L38" s="27"/>
      <c r="M38" s="26"/>
    </row>
    <row r="39" spans="2:17" ht="16.5" customHeight="1" x14ac:dyDescent="0.2">
      <c r="B39" s="7">
        <v>27</v>
      </c>
      <c r="C39" s="8">
        <f t="shared" si="2"/>
        <v>1345.65</v>
      </c>
      <c r="D39" s="8">
        <f t="shared" si="1"/>
        <v>1371.65</v>
      </c>
      <c r="I39" s="50" t="str">
        <f>IF(I35&gt;=(AG12), "Prekročený maximálny počet lamiel!", "")</f>
        <v/>
      </c>
      <c r="J39" s="51"/>
      <c r="L39" s="27"/>
      <c r="M39" s="26"/>
    </row>
    <row r="40" spans="2:17" ht="16.5" customHeight="1" thickBot="1" x14ac:dyDescent="0.25">
      <c r="I40" s="52"/>
      <c r="J40" s="53"/>
      <c r="L40" s="28"/>
      <c r="M40" s="26"/>
    </row>
    <row r="41" spans="2:17" ht="16.5" customHeight="1" thickBot="1" x14ac:dyDescent="0.25">
      <c r="I41" s="52"/>
      <c r="J41" s="53"/>
      <c r="L41" s="35" t="s">
        <v>15</v>
      </c>
      <c r="M41" s="36"/>
    </row>
    <row r="42" spans="2:17" ht="16.5" customHeight="1" thickBot="1" x14ac:dyDescent="0.25">
      <c r="I42" s="54"/>
      <c r="J42" s="55"/>
      <c r="L42" s="35" t="str">
        <f>(D5*4)&amp; "ks"</f>
        <v>36ks</v>
      </c>
      <c r="M42" s="36"/>
    </row>
    <row r="45" spans="2:17" ht="16.5" customHeight="1" x14ac:dyDescent="0.2">
      <c r="N45" s="49"/>
      <c r="Q45" s="49"/>
    </row>
    <row r="46" spans="2:17" ht="16.5" customHeight="1" x14ac:dyDescent="0.2">
      <c r="N46" s="49"/>
      <c r="Q46" s="49"/>
    </row>
  </sheetData>
  <mergeCells count="18">
    <mergeCell ref="Q45:Q46"/>
    <mergeCell ref="I39:J42"/>
    <mergeCell ref="N45:N46"/>
    <mergeCell ref="D3:D4"/>
    <mergeCell ref="D5:D6"/>
    <mergeCell ref="C10:D11"/>
    <mergeCell ref="I35:I36"/>
    <mergeCell ref="I38:J38"/>
    <mergeCell ref="L17:M17"/>
    <mergeCell ref="L32:M32"/>
    <mergeCell ref="L41:M41"/>
    <mergeCell ref="L42:M42"/>
    <mergeCell ref="O17:P17"/>
    <mergeCell ref="O18:P18"/>
    <mergeCell ref="L26:M26"/>
    <mergeCell ref="O26:P26"/>
    <mergeCell ref="L27:M27"/>
    <mergeCell ref="O27:P27"/>
  </mergeCells>
  <conditionalFormatting sqref="C13:D39">
    <cfRule type="expression" dxfId="4" priority="2">
      <formula>($AI5)&lt;=($D$3)</formula>
    </cfRule>
    <cfRule type="expression" dxfId="3" priority="3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">
      <formula>($AI5)&lt;=($D$3)</formula>
    </cfRule>
    <cfRule type="expression" dxfId="0" priority="5">
      <formula>($AI5)&gt;($D$3)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AL-AV-7016S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Ján Fuksa</cp:lastModifiedBy>
  <cp:lastPrinted>2023-07-03T10:21:19Z</cp:lastPrinted>
  <dcterms:created xsi:type="dcterms:W3CDTF">2023-06-06T09:21:51Z</dcterms:created>
  <dcterms:modified xsi:type="dcterms:W3CDTF">2025-04-10T08:14:41Z</dcterms:modified>
</cp:coreProperties>
</file>