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codeName="Tento_zošit" defaultThemeVersion="166925"/>
  <mc:AlternateContent xmlns:mc="http://schemas.openxmlformats.org/markup-compatibility/2006">
    <mc:Choice Requires="x15">
      <x15ac:absPath xmlns:x15ac="http://schemas.microsoft.com/office/spreadsheetml/2010/11/ac" url="C:\Users\denis.danihel\Desktop\2016 ...2016EX\CZ\"/>
    </mc:Choice>
  </mc:AlternateContent>
  <xr:revisionPtr revIDLastSave="0" documentId="13_ncr:1_{832723D0-4F49-4A41-BBB1-B64726355E6B}" xr6:coauthVersionLast="47" xr6:coauthVersionMax="47" xr10:uidLastSave="{00000000-0000-0000-0000-000000000000}"/>
  <bookViews>
    <workbookView xWindow="-120" yWindow="-120" windowWidth="38640" windowHeight="21120" xr2:uid="{A55A0788-209D-4D9A-AA8E-D00B3C41A6E4}"/>
  </bookViews>
  <sheets>
    <sheet name="Začínam lamelou J10016" sheetId="28" r:id="rId1"/>
  </sheets>
  <definedNames>
    <definedName name="_xlnm.Print_Area" localSheetId="0">'Začínam lamelou J10016'!$B$26:$H$83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31" i="28" l="1"/>
  <c r="AA30" i="28"/>
  <c r="E31" i="28"/>
  <c r="E33" i="28" s="1"/>
  <c r="E35" i="28" s="1"/>
  <c r="F35" i="28" s="1"/>
  <c r="G35" i="28" s="1"/>
  <c r="AA35" i="28" s="1"/>
  <c r="E30" i="28"/>
  <c r="E32" i="28" s="1"/>
  <c r="E34" i="28" s="1"/>
  <c r="E36" i="28" s="1"/>
  <c r="F32" i="28" l="1"/>
  <c r="G32" i="28" s="1"/>
  <c r="E37" i="28"/>
  <c r="E38" i="28"/>
  <c r="F36" i="28"/>
  <c r="G36" i="28" s="1"/>
  <c r="AA36" i="28" s="1"/>
  <c r="F34" i="28"/>
  <c r="G34" i="28" s="1"/>
  <c r="AA34" i="28" s="1"/>
  <c r="AA32" i="28" l="1"/>
  <c r="E39" i="28"/>
  <c r="F37" i="28"/>
  <c r="G37" i="28" s="1"/>
  <c r="AA37" i="28" s="1"/>
  <c r="E40" i="28"/>
  <c r="F38" i="28"/>
  <c r="G38" i="28" s="1"/>
  <c r="AA38" i="28" s="1"/>
  <c r="E41" i="28" l="1"/>
  <c r="F39" i="28"/>
  <c r="G39" i="28" s="1"/>
  <c r="AA39" i="28" s="1"/>
  <c r="E42" i="28"/>
  <c r="F40" i="28"/>
  <c r="G40" i="28" s="1"/>
  <c r="AA40" i="28" s="1"/>
  <c r="F41" i="28" l="1"/>
  <c r="G41" i="28" s="1"/>
  <c r="AA41" i="28" s="1"/>
  <c r="E43" i="28"/>
  <c r="F42" i="28"/>
  <c r="G42" i="28" s="1"/>
  <c r="AA42" i="28" s="1"/>
  <c r="E44" i="28"/>
  <c r="E45" i="28" l="1"/>
  <c r="F43" i="28"/>
  <c r="G43" i="28" s="1"/>
  <c r="AA43" i="28" s="1"/>
  <c r="E46" i="28"/>
  <c r="F44" i="28"/>
  <c r="G44" i="28" s="1"/>
  <c r="AA44" i="28" s="1"/>
  <c r="E47" i="28" l="1"/>
  <c r="F45" i="28"/>
  <c r="G45" i="28" s="1"/>
  <c r="AA45" i="28" s="1"/>
  <c r="E48" i="28"/>
  <c r="F46" i="28"/>
  <c r="G46" i="28" s="1"/>
  <c r="AA46" i="28" s="1"/>
  <c r="E49" i="28" l="1"/>
  <c r="F47" i="28"/>
  <c r="G47" i="28" s="1"/>
  <c r="AA47" i="28" s="1"/>
  <c r="E50" i="28"/>
  <c r="F48" i="28"/>
  <c r="G48" i="28" s="1"/>
  <c r="AA48" i="28" s="1"/>
  <c r="F49" i="28" l="1"/>
  <c r="G49" i="28" s="1"/>
  <c r="AA49" i="28" s="1"/>
  <c r="E51" i="28"/>
  <c r="F50" i="28"/>
  <c r="G50" i="28" s="1"/>
  <c r="AA50" i="28" s="1"/>
  <c r="E52" i="28"/>
  <c r="E53" i="28" l="1"/>
  <c r="F51" i="28"/>
  <c r="G51" i="28" s="1"/>
  <c r="AA51" i="28" s="1"/>
  <c r="F52" i="28"/>
  <c r="G52" i="28" s="1"/>
  <c r="AA52" i="28" s="1"/>
  <c r="E54" i="28"/>
  <c r="E55" i="28" l="1"/>
  <c r="F53" i="28"/>
  <c r="G53" i="28" s="1"/>
  <c r="AA53" i="28" s="1"/>
  <c r="F54" i="28"/>
  <c r="G54" i="28" s="1"/>
  <c r="AA54" i="28" s="1"/>
  <c r="E56" i="28"/>
  <c r="F55" i="28" l="1"/>
  <c r="G55" i="28" s="1"/>
  <c r="AA55" i="28" s="1"/>
  <c r="E57" i="28"/>
  <c r="E58" i="28"/>
  <c r="F56" i="28"/>
  <c r="G56" i="28" s="1"/>
  <c r="AA56" i="28" s="1"/>
  <c r="F57" i="28" l="1"/>
  <c r="G57" i="28" s="1"/>
  <c r="AA57" i="28" s="1"/>
  <c r="E59" i="28"/>
  <c r="F58" i="28"/>
  <c r="G58" i="28" s="1"/>
  <c r="AA58" i="28" s="1"/>
  <c r="E60" i="28"/>
  <c r="E61" i="28" l="1"/>
  <c r="F59" i="28"/>
  <c r="G59" i="28" s="1"/>
  <c r="AA59" i="28" s="1"/>
  <c r="E62" i="28"/>
  <c r="F60" i="28"/>
  <c r="G60" i="28" s="1"/>
  <c r="AA60" i="28" s="1"/>
  <c r="E63" i="28" l="1"/>
  <c r="F61" i="28"/>
  <c r="G61" i="28" s="1"/>
  <c r="AA61" i="28" s="1"/>
  <c r="E64" i="28"/>
  <c r="F62" i="28"/>
  <c r="G62" i="28" s="1"/>
  <c r="AA62" i="28" s="1"/>
  <c r="E65" i="28" l="1"/>
  <c r="F63" i="28"/>
  <c r="G63" i="28" s="1"/>
  <c r="AA63" i="28" s="1"/>
  <c r="E66" i="28"/>
  <c r="F64" i="28"/>
  <c r="G64" i="28" s="1"/>
  <c r="AA64" i="28" s="1"/>
  <c r="F65" i="28" l="1"/>
  <c r="G65" i="28" s="1"/>
  <c r="AA65" i="28" s="1"/>
  <c r="E67" i="28"/>
  <c r="F66" i="28"/>
  <c r="G66" i="28" s="1"/>
  <c r="AA66" i="28" s="1"/>
  <c r="E68" i="28"/>
  <c r="E69" i="28" l="1"/>
  <c r="F67" i="28"/>
  <c r="G67" i="28" s="1"/>
  <c r="AA67" i="28" s="1"/>
  <c r="E70" i="28"/>
  <c r="F68" i="28"/>
  <c r="G68" i="28" s="1"/>
  <c r="AA68" i="28" s="1"/>
  <c r="E71" i="28" l="1"/>
  <c r="F69" i="28"/>
  <c r="G69" i="28" s="1"/>
  <c r="AA69" i="28" s="1"/>
  <c r="E72" i="28"/>
  <c r="F70" i="28"/>
  <c r="G70" i="28" s="1"/>
  <c r="AA70" i="28" s="1"/>
  <c r="E73" i="28" l="1"/>
  <c r="F71" i="28"/>
  <c r="G71" i="28" s="1"/>
  <c r="AA71" i="28" s="1"/>
  <c r="E74" i="28"/>
  <c r="F72" i="28"/>
  <c r="G72" i="28" s="1"/>
  <c r="AA72" i="28" s="1"/>
  <c r="E75" i="28" l="1"/>
  <c r="F73" i="28"/>
  <c r="G73" i="28" s="1"/>
  <c r="AA73" i="28" s="1"/>
  <c r="E76" i="28"/>
  <c r="F74" i="28"/>
  <c r="G74" i="28" s="1"/>
  <c r="AA74" i="28" s="1"/>
  <c r="E77" i="28" l="1"/>
  <c r="F75" i="28"/>
  <c r="G75" i="28" s="1"/>
  <c r="AA75" i="28" s="1"/>
  <c r="E78" i="28"/>
  <c r="F76" i="28"/>
  <c r="G76" i="28" s="1"/>
  <c r="AA76" i="28" s="1"/>
  <c r="F77" i="28" l="1"/>
  <c r="G77" i="28" s="1"/>
  <c r="AA77" i="28" s="1"/>
  <c r="E79" i="28"/>
  <c r="E80" i="28"/>
  <c r="F78" i="28"/>
  <c r="G78" i="28" s="1"/>
  <c r="AA78" i="28" s="1"/>
  <c r="F79" i="28" l="1"/>
  <c r="G79" i="28" s="1"/>
  <c r="AA79" i="28" s="1"/>
  <c r="E81" i="28"/>
  <c r="F81" i="28" s="1"/>
  <c r="G81" i="28" s="1"/>
  <c r="AA81" i="28" s="1"/>
  <c r="E82" i="28"/>
  <c r="F82" i="28" s="1"/>
  <c r="G82" i="28" s="1"/>
  <c r="AA82" i="28" s="1"/>
  <c r="F80" i="28"/>
  <c r="G80" i="28" s="1"/>
  <c r="AA80" i="28" s="1"/>
  <c r="F31" i="28" l="1"/>
  <c r="F30" i="28"/>
  <c r="J53" i="28"/>
  <c r="J64" i="28"/>
  <c r="J59" i="28"/>
  <c r="J51" i="28"/>
  <c r="F33" i="28" l="1"/>
  <c r="G33" i="28" s="1"/>
  <c r="AA33" i="28" l="1"/>
  <c r="AF47" i="28" a="1"/>
  <c r="AF47" i="28" s="1"/>
  <c r="Y32" i="28" l="1"/>
  <c r="Z14" i="28" s="1"/>
  <c r="Y31" i="28"/>
  <c r="Z13" i="28" s="1"/>
  <c r="Y30" i="28"/>
  <c r="Z12" i="28" s="1"/>
  <c r="H17" i="28" l="1" a="1"/>
  <c r="S34" i="28" s="1"/>
  <c r="Y12" i="28" a="1"/>
  <c r="Y12" i="28" s="1"/>
  <c r="H17" i="28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<sst xmlns="http://schemas.openxmlformats.org/spreadsheetml/2006/main" count="87" uniqueCount="28">
  <si>
    <t>výška lamely</t>
  </si>
  <si>
    <t>výška prvej diery</t>
  </si>
  <si>
    <t>ku dalsej diere</t>
  </si>
  <si>
    <t>konštanty</t>
  </si>
  <si>
    <t>maximálne prekrytie</t>
  </si>
  <si>
    <t>Lamela</t>
  </si>
  <si>
    <t>[mm]</t>
  </si>
  <si>
    <t>Kód</t>
  </si>
  <si>
    <t>E1-3S4.2x19</t>
  </si>
  <si>
    <t>E1-4S4.2x19</t>
  </si>
  <si>
    <t>Pre „U“ profil</t>
  </si>
  <si>
    <t>Pre „UT“ profil</t>
  </si>
  <si>
    <t>Profil</t>
  </si>
  <si>
    <t>konštanty profil</t>
  </si>
  <si>
    <t>konstanty j10016</t>
  </si>
  <si>
    <t>V1</t>
  </si>
  <si>
    <t>V2</t>
  </si>
  <si>
    <t>ku dalsej diere stred</t>
  </si>
  <si>
    <t>konstanty 2016</t>
  </si>
  <si>
    <t>Hodnota rozstupov lamiel</t>
  </si>
  <si>
    <t>V  "UT" profile začíname lamelou</t>
  </si>
  <si>
    <t>Hodnota medzery od hrany "UT" profilu</t>
  </si>
  <si>
    <t>Dĺžka "UT profilu"
 / 
Výška poľa</t>
  </si>
  <si>
    <t>pre</t>
  </si>
  <si>
    <t>Požadovaná výšku "UT" profilu</t>
  </si>
  <si>
    <t>Vypočítané hodnoty výšky"UT" profilu</t>
  </si>
  <si>
    <t>Diery v drážke</t>
  </si>
  <si>
    <t>Počet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</si>
</sst>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2"/>
      <color theme="2"/>
      <name val="Calibri"/>
      <family val="2"/>
      <charset val="238"/>
      <scheme val="minor"/>
    </font>
    <font>
      <b/>
      <sz val="25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1883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 style="medium">
        <color indexed="64"/>
      </left>
      <right style="thick">
        <color auto="1"/>
      </right>
      <top style="medium">
        <color indexed="64"/>
      </top>
      <bottom/>
      <diagonal/>
    </border>
    <border>
      <left style="medium">
        <color indexed="64"/>
      </left>
      <right style="thick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ck">
        <color auto="1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69">
    <xf numFmtId="0" fontId="0" fillId="0" borderId="0" xfId="0"/>
    <xf numFmtId="0" fontId="1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 vertical="center"/>
      <protection hidden="1"/>
    </xf>
    <xf numFmtId="0" fontId="1" fillId="4" borderId="0" xfId="0" applyFont="1" applyFill="1" applyProtection="1">
      <protection hidden="1"/>
    </xf>
    <xf numFmtId="0" fontId="2" fillId="0" borderId="2" xfId="0" applyFont="1" applyBorder="1" applyAlignment="1" applyProtection="1">
      <alignment horizontal="center" vertical="center"/>
      <protection hidden="1"/>
    </xf>
    <xf numFmtId="0" fontId="1" fillId="0" borderId="13" xfId="0" applyFont="1" applyBorder="1" applyProtection="1">
      <protection hidden="1"/>
    </xf>
    <xf numFmtId="0" fontId="1" fillId="0" borderId="17" xfId="0" applyFont="1" applyBorder="1" applyProtection="1">
      <protection hidden="1"/>
    </xf>
    <xf numFmtId="0" fontId="1" fillId="0" borderId="6" xfId="0" applyFont="1" applyBorder="1" applyProtection="1"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2" fillId="0" borderId="14" xfId="0" applyFont="1" applyBorder="1" applyAlignment="1" applyProtection="1">
      <alignment vertical="center"/>
      <protection hidden="1"/>
    </xf>
    <xf numFmtId="0" fontId="2" fillId="0" borderId="15" xfId="0" applyFont="1" applyBorder="1" applyAlignment="1" applyProtection="1">
      <alignment vertical="center"/>
      <protection hidden="1"/>
    </xf>
    <xf numFmtId="0" fontId="2" fillId="0" borderId="0" xfId="0" applyFont="1" applyAlignment="1" applyProtection="1">
      <alignment vertical="center"/>
      <protection hidden="1"/>
    </xf>
    <xf numFmtId="2" fontId="0" fillId="0" borderId="0" xfId="0" applyNumberFormat="1"/>
    <xf numFmtId="0" fontId="1" fillId="0" borderId="0" xfId="0" applyFont="1" applyAlignment="1" applyProtection="1">
      <alignment horizontal="right"/>
      <protection hidden="1"/>
    </xf>
    <xf numFmtId="0" fontId="1" fillId="0" borderId="0" xfId="0" applyFont="1" applyAlignment="1" applyProtection="1">
      <alignment horizontal="right" vertical="center"/>
      <protection hidden="1"/>
    </xf>
    <xf numFmtId="0" fontId="5" fillId="0" borderId="0" xfId="0" applyFont="1"/>
    <xf numFmtId="1" fontId="0" fillId="0" borderId="0" xfId="0" applyNumberFormat="1"/>
    <xf numFmtId="1" fontId="5" fillId="0" borderId="0" xfId="0" applyNumberFormat="1" applyFont="1"/>
    <xf numFmtId="0" fontId="1" fillId="0" borderId="11" xfId="0" applyFont="1" applyBorder="1" applyAlignment="1" applyProtection="1">
      <alignment horizontal="right"/>
      <protection hidden="1"/>
    </xf>
    <xf numFmtId="0" fontId="1" fillId="0" borderId="11" xfId="0" applyFont="1" applyBorder="1" applyAlignment="1" applyProtection="1">
      <alignment horizontal="right" vertical="center"/>
      <protection hidden="1"/>
    </xf>
    <xf numFmtId="0" fontId="1" fillId="0" borderId="12" xfId="0" applyFont="1" applyBorder="1" applyAlignment="1" applyProtection="1">
      <alignment horizontal="right"/>
      <protection hidden="1"/>
    </xf>
    <xf numFmtId="1" fontId="1" fillId="7" borderId="3" xfId="0" applyNumberFormat="1" applyFont="1" applyFill="1" applyBorder="1" applyAlignment="1" applyProtection="1">
      <alignment horizontal="center" vertical="center"/>
      <protection hidden="1"/>
    </xf>
    <xf numFmtId="1" fontId="1" fillId="7" borderId="1" xfId="0" applyNumberFormat="1" applyFont="1" applyFill="1" applyBorder="1" applyAlignment="1" applyProtection="1">
      <alignment horizontal="center" vertical="center"/>
      <protection hidden="1"/>
    </xf>
    <xf numFmtId="0" fontId="5" fillId="0" borderId="0" xfId="0" applyFont="1" applyAlignment="1">
      <alignment horizontal="center" vertical="center"/>
    </xf>
    <xf numFmtId="0" fontId="3" fillId="0" borderId="0" xfId="0" applyFont="1" applyProtection="1">
      <protection hidden="1"/>
    </xf>
    <xf numFmtId="0" fontId="7" fillId="0" borderId="0" xfId="0" applyFont="1" applyAlignment="1">
      <alignment vertical="center"/>
    </xf>
    <xf numFmtId="0" fontId="7" fillId="0" borderId="19" xfId="0" applyFont="1" applyBorder="1" applyAlignment="1">
      <alignment vertical="center"/>
    </xf>
    <xf numFmtId="0" fontId="1" fillId="4" borderId="0" xfId="0" applyFont="1" applyFill="1" applyAlignment="1" applyProtection="1">
      <alignment horizontal="center" vertical="center"/>
      <protection hidden="1"/>
    </xf>
    <xf numFmtId="1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" fontId="1" fillId="0" borderId="0" xfId="0" applyNumberFormat="1" applyFont="1" applyProtection="1">
      <protection hidden="1"/>
    </xf>
    <xf numFmtId="1" fontId="7" fillId="0" borderId="0" xfId="0" applyNumberFormat="1" applyFont="1" applyAlignment="1">
      <alignment vertical="center"/>
    </xf>
    <xf numFmtId="0" fontId="8" fillId="0" borderId="0" xfId="0" applyFont="1" applyAlignment="1">
      <alignment horizontal="center" vertical="center"/>
    </xf>
    <xf numFmtId="1" fontId="4" fillId="0" borderId="0" xfId="0" applyNumberFormat="1" applyFont="1" applyAlignment="1" applyProtection="1">
      <alignment horizontal="center" vertical="center"/>
      <protection hidden="1"/>
    </xf>
    <xf numFmtId="0" fontId="0" fillId="8" borderId="0" xfId="0" applyFill="1"/>
    <xf numFmtId="1" fontId="2" fillId="3" borderId="0" xfId="0" applyNumberFormat="1" applyFont="1" applyFill="1" applyProtection="1">
      <protection hidden="1"/>
    </xf>
    <xf numFmtId="1" fontId="2" fillId="2" borderId="1" xfId="0" applyNumberFormat="1" applyFont="1" applyFill="1" applyBorder="1" applyAlignment="1" applyProtection="1">
      <alignment horizontal="left"/>
      <protection hidden="1"/>
    </xf>
    <xf numFmtId="0" fontId="2" fillId="4" borderId="2" xfId="0" applyFont="1" applyFill="1" applyBorder="1" applyAlignment="1" applyProtection="1">
      <alignment horizontal="center" vertical="center"/>
      <protection hidden="1"/>
    </xf>
    <xf numFmtId="0" fontId="2" fillId="0" borderId="13" xfId="0" applyFont="1" applyBorder="1" applyAlignment="1" applyProtection="1">
      <alignment horizontal="center" vertical="center"/>
      <protection hidden="1"/>
    </xf>
    <xf numFmtId="0" fontId="1" fillId="0" borderId="22" xfId="0" applyFont="1" applyBorder="1" applyAlignment="1" applyProtection="1">
      <alignment horizontal="right"/>
      <protection hidden="1"/>
    </xf>
    <xf numFmtId="1" fontId="7" fillId="0" borderId="18" xfId="0" applyNumberFormat="1" applyFont="1" applyBorder="1" applyAlignment="1" applyProtection="1">
      <alignment vertical="center"/>
      <protection hidden="1"/>
    </xf>
    <xf numFmtId="0" fontId="7" fillId="0" borderId="10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8" fillId="0" borderId="14" xfId="0" applyFont="1" applyBorder="1" applyAlignment="1">
      <alignment vertical="center"/>
    </xf>
    <xf numFmtId="0" fontId="8" fillId="0" borderId="24" xfId="0" applyFont="1" applyBorder="1" applyAlignment="1">
      <alignment vertical="center"/>
    </xf>
    <xf numFmtId="0" fontId="8" fillId="0" borderId="15" xfId="0" applyFont="1" applyBorder="1" applyAlignment="1">
      <alignment vertical="center"/>
    </xf>
    <xf numFmtId="0" fontId="4" fillId="5" borderId="23" xfId="0" applyFont="1" applyFill="1" applyBorder="1" applyAlignment="1" applyProtection="1">
      <alignment vertical="center"/>
      <protection hidden="1"/>
    </xf>
    <xf numFmtId="0" fontId="2" fillId="0" borderId="16" xfId="0" applyFont="1" applyBorder="1" applyAlignment="1" applyProtection="1">
      <alignment horizontal="center" vertical="center"/>
      <protection hidden="1"/>
    </xf>
    <xf numFmtId="0" fontId="2" fillId="0" borderId="6" xfId="0" applyFont="1" applyBorder="1" applyAlignment="1" applyProtection="1">
      <alignment horizontal="center" vertical="center"/>
      <protection hidden="1"/>
    </xf>
    <xf numFmtId="0" fontId="2" fillId="0" borderId="14" xfId="0" applyFont="1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2" fillId="0" borderId="14" xfId="0" applyFont="1" applyBorder="1" applyAlignment="1" applyProtection="1">
      <alignment horizontal="center"/>
      <protection hidden="1"/>
    </xf>
    <xf numFmtId="0" fontId="2" fillId="0" borderId="15" xfId="0" applyFont="1" applyBorder="1" applyAlignment="1" applyProtection="1">
      <alignment horizontal="center"/>
      <protection hidden="1"/>
    </xf>
    <xf numFmtId="0" fontId="2" fillId="5" borderId="7" xfId="0" applyFont="1" applyFill="1" applyBorder="1" applyAlignment="1" applyProtection="1">
      <alignment horizontal="center" vertical="center" wrapText="1"/>
      <protection hidden="1"/>
    </xf>
    <xf numFmtId="0" fontId="2" fillId="5" borderId="4" xfId="0" applyFont="1" applyFill="1" applyBorder="1" applyAlignment="1" applyProtection="1">
      <alignment horizontal="center" vertical="center" wrapText="1"/>
      <protection hidden="1"/>
    </xf>
    <xf numFmtId="0" fontId="2" fillId="5" borderId="8" xfId="0" applyFont="1" applyFill="1" applyBorder="1" applyAlignment="1" applyProtection="1">
      <alignment horizontal="center" vertical="center" wrapText="1"/>
      <protection hidden="1"/>
    </xf>
    <xf numFmtId="0" fontId="2" fillId="5" borderId="5" xfId="0" applyFont="1" applyFill="1" applyBorder="1" applyAlignment="1" applyProtection="1">
      <alignment horizontal="center" vertical="center" wrapText="1"/>
      <protection hidden="1"/>
    </xf>
    <xf numFmtId="0" fontId="2" fillId="5" borderId="16" xfId="0" applyFont="1" applyFill="1" applyBorder="1" applyAlignment="1" applyProtection="1">
      <alignment horizontal="center" vertical="center" wrapText="1"/>
      <protection hidden="1"/>
    </xf>
    <xf numFmtId="0" fontId="2" fillId="5" borderId="6" xfId="0" applyFont="1" applyFill="1" applyBorder="1" applyAlignment="1" applyProtection="1">
      <alignment horizontal="center" vertical="center" wrapText="1"/>
      <protection hidden="1"/>
    </xf>
    <xf numFmtId="0" fontId="2" fillId="4" borderId="2" xfId="0" applyFont="1" applyFill="1" applyBorder="1" applyAlignment="1" applyProtection="1">
      <alignment horizontal="center" vertical="center"/>
      <protection hidden="1"/>
    </xf>
    <xf numFmtId="0" fontId="4" fillId="0" borderId="2" xfId="0" applyFont="1" applyBorder="1" applyAlignment="1">
      <alignment horizontal="center" vertical="center"/>
    </xf>
    <xf numFmtId="0" fontId="4" fillId="5" borderId="20" xfId="0" applyFont="1" applyFill="1" applyBorder="1" applyAlignment="1" applyProtection="1">
      <alignment horizontal="center" vertical="center"/>
      <protection hidden="1"/>
    </xf>
    <xf numFmtId="0" fontId="4" fillId="5" borderId="21" xfId="0" applyFont="1" applyFill="1" applyBorder="1" applyAlignment="1" applyProtection="1">
      <alignment horizontal="center" vertical="center"/>
      <protection hidden="1"/>
    </xf>
    <xf numFmtId="0" fontId="7" fillId="0" borderId="9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4" fillId="3" borderId="2" xfId="0" applyFont="1" applyFill="1" applyBorder="1" applyAlignment="1" applyProtection="1">
      <alignment horizontal="center" vertical="center"/>
      <protection hidden="1"/>
    </xf>
    <xf numFmtId="1" fontId="7" fillId="0" borderId="9" xfId="0" applyNumberFormat="1" applyFont="1" applyBorder="1" applyAlignment="1">
      <alignment horizontal="center" vertical="center"/>
    </xf>
    <xf numFmtId="1" fontId="7" fillId="0" borderId="10" xfId="0" applyNumberFormat="1" applyFont="1" applyBorder="1" applyAlignment="1">
      <alignment horizontal="center" vertical="center"/>
    </xf>
    <xf numFmtId="0" fontId="6" fillId="6" borderId="2" xfId="0" applyFont="1" applyFill="1" applyBorder="1" applyAlignment="1" applyProtection="1">
      <alignment horizontal="center" vertical="center"/>
      <protection hidden="1"/>
    </xf>
  </cellXfs>
  <cellStyles count="1">
    <cellStyle name="Normálna" xfId="0" builtinId="0"/>
  </cellStyles>
  <dxfs count="3">
    <dxf>
      <font>
        <strike/>
      </font>
      <fill>
        <patternFill>
          <bgColor theme="0"/>
        </patternFill>
      </fill>
    </dxf>
    <dxf>
      <font>
        <strike/>
      </font>
    </dxf>
    <dxf>
      <fill>
        <patternFill>
          <bgColor rgb="FF92D050"/>
        </patternFill>
      </fill>
    </dxf>
  </dxfs>
  <tableStyles count="0" defaultTableStyle="TableStyleMedium2" defaultPivotStyle="PivotStyleLight16"/>
  <colors>
    <mruColors>
      <color rgb="FF00B050"/>
      <color rgb="FF92D050"/>
      <color rgb="FF018837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sv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571500</xdr:colOff>
      <xdr:row>28</xdr:row>
      <xdr:rowOff>114300</xdr:rowOff>
    </xdr:from>
    <xdr:to>
      <xdr:col>14</xdr:col>
      <xdr:colOff>153118</xdr:colOff>
      <xdr:row>68</xdr:row>
      <xdr:rowOff>189225</xdr:rowOff>
    </xdr:to>
    <xdr:pic>
      <xdr:nvPicPr>
        <xdr:cNvPr id="40" name="Grafický objekt 39">
          <a:extLst>
            <a:ext uri="{FF2B5EF4-FFF2-40B4-BE49-F238E27FC236}">
              <a16:creationId xmlns:a16="http://schemas.microsoft.com/office/drawing/2014/main" id="{4B8CDED0-AA3D-4CB0-BEDC-820B32FB0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6076950" y="4838700"/>
          <a:ext cx="3353518" cy="773302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</xdr:row>
      <xdr:rowOff>41672</xdr:rowOff>
    </xdr:from>
    <xdr:to>
      <xdr:col>10</xdr:col>
      <xdr:colOff>438150</xdr:colOff>
      <xdr:row>4</xdr:row>
      <xdr:rowOff>180975</xdr:rowOff>
    </xdr:to>
    <xdr:cxnSp macro="">
      <xdr:nvCxnSpPr>
        <xdr:cNvPr id="2" name="Rovná spojovacia šípka 1">
          <a:extLst>
            <a:ext uri="{FF2B5EF4-FFF2-40B4-BE49-F238E27FC236}">
              <a16:creationId xmlns:a16="http://schemas.microsoft.com/office/drawing/2014/main" id="{E464A6B7-8D4F-4439-A5F1-F1C40947C313}"/>
            </a:ext>
          </a:extLst>
        </xdr:cNvPr>
        <xdr:cNvCxnSpPr/>
      </xdr:nvCxnSpPr>
      <xdr:spPr>
        <a:xfrm>
          <a:off x="5553075" y="575072"/>
          <a:ext cx="1000125" cy="139303"/>
        </a:xfrm>
        <a:prstGeom prst="straightConnector1">
          <a:avLst/>
        </a:prstGeom>
        <a:ln w="38100" cap="rnd">
          <a:solidFill>
            <a:srgbClr val="FF0000"/>
          </a:solidFill>
          <a:headEnd type="triangle" w="lg" len="lg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11906</xdr:colOff>
      <xdr:row>5</xdr:row>
      <xdr:rowOff>131152</xdr:rowOff>
    </xdr:from>
    <xdr:to>
      <xdr:col>10</xdr:col>
      <xdr:colOff>446210</xdr:colOff>
      <xdr:row>5</xdr:row>
      <xdr:rowOff>202406</xdr:rowOff>
    </xdr:to>
    <xdr:cxnSp macro="">
      <xdr:nvCxnSpPr>
        <xdr:cNvPr id="3" name="Rovná spojovacia šípka 2">
          <a:extLst>
            <a:ext uri="{FF2B5EF4-FFF2-40B4-BE49-F238E27FC236}">
              <a16:creationId xmlns:a16="http://schemas.microsoft.com/office/drawing/2014/main" id="{A580EE57-C7C9-4617-B1EA-5A7A2BB7658A}"/>
            </a:ext>
          </a:extLst>
        </xdr:cNvPr>
        <xdr:cNvCxnSpPr/>
      </xdr:nvCxnSpPr>
      <xdr:spPr>
        <a:xfrm flipV="1">
          <a:off x="5517356" y="883627"/>
          <a:ext cx="1043904" cy="71254"/>
        </a:xfrm>
        <a:prstGeom prst="straightConnector1">
          <a:avLst/>
        </a:prstGeom>
        <a:ln w="38100" cap="rnd">
          <a:solidFill>
            <a:srgbClr val="FF0000"/>
          </a:solidFill>
          <a:headEnd type="triangle" w="lg" len="lg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509668</xdr:colOff>
      <xdr:row>4</xdr:row>
      <xdr:rowOff>39449</xdr:rowOff>
    </xdr:from>
    <xdr:to>
      <xdr:col>13</xdr:col>
      <xdr:colOff>726281</xdr:colOff>
      <xdr:row>7</xdr:row>
      <xdr:rowOff>126791</xdr:rowOff>
    </xdr:to>
    <xdr:sp macro="" textlink="">
      <xdr:nvSpPr>
        <xdr:cNvPr id="4" name="BlokTextu 3">
          <a:extLst>
            <a:ext uri="{FF2B5EF4-FFF2-40B4-BE49-F238E27FC236}">
              <a16:creationId xmlns:a16="http://schemas.microsoft.com/office/drawing/2014/main" id="{E46BD8A4-EC26-4522-9AB1-D02CAEEF9917}"/>
            </a:ext>
          </a:extLst>
        </xdr:cNvPr>
        <xdr:cNvSpPr txBox="1"/>
      </xdr:nvSpPr>
      <xdr:spPr>
        <a:xfrm>
          <a:off x="6624718" y="572849"/>
          <a:ext cx="2502613" cy="7255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2200" b="1">
              <a:solidFill>
                <a:srgbClr val="FF0000"/>
              </a:solidFill>
            </a:rPr>
            <a:t>Doplňte</a:t>
          </a:r>
          <a:r>
            <a:rPr lang="sk-SK" sz="2200" b="1" baseline="0">
              <a:solidFill>
                <a:srgbClr val="FF0000"/>
              </a:solidFill>
            </a:rPr>
            <a:t> hodnoty</a:t>
          </a:r>
          <a:endParaRPr lang="sk-SK" sz="2200" b="1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12</xdr:col>
      <xdr:colOff>127967</xdr:colOff>
      <xdr:row>85</xdr:row>
      <xdr:rowOff>41030</xdr:rowOff>
    </xdr:from>
    <xdr:to>
      <xdr:col>17</xdr:col>
      <xdr:colOff>1097217</xdr:colOff>
      <xdr:row>96</xdr:row>
      <xdr:rowOff>25281</xdr:rowOff>
    </xdr:to>
    <xdr:pic>
      <xdr:nvPicPr>
        <xdr:cNvPr id="5" name="Obrázok 4">
          <a:extLst>
            <a:ext uri="{FF2B5EF4-FFF2-40B4-BE49-F238E27FC236}">
              <a16:creationId xmlns:a16="http://schemas.microsoft.com/office/drawing/2014/main" id="{BC6983C9-1212-4438-A669-4E403678E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52742" y="15747755"/>
          <a:ext cx="8741650" cy="2079751"/>
        </a:xfrm>
        <a:prstGeom prst="rect">
          <a:avLst/>
        </a:prstGeom>
      </xdr:spPr>
    </xdr:pic>
    <xdr:clientData/>
  </xdr:twoCellAnchor>
  <xdr:twoCellAnchor editAs="oneCell">
    <xdr:from>
      <xdr:col>6</xdr:col>
      <xdr:colOff>202224</xdr:colOff>
      <xdr:row>89</xdr:row>
      <xdr:rowOff>16981</xdr:rowOff>
    </xdr:from>
    <xdr:to>
      <xdr:col>9</xdr:col>
      <xdr:colOff>568037</xdr:colOff>
      <xdr:row>95</xdr:row>
      <xdr:rowOff>2928</xdr:rowOff>
    </xdr:to>
    <xdr:pic>
      <xdr:nvPicPr>
        <xdr:cNvPr id="6" name="Grafický objekt 5">
          <a:extLst>
            <a:ext uri="{FF2B5EF4-FFF2-40B4-BE49-F238E27FC236}">
              <a16:creationId xmlns:a16="http://schemas.microsoft.com/office/drawing/2014/main" id="{A4A2D6C0-AF2B-4820-B505-6C29146F0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3583599" y="16485706"/>
          <a:ext cx="2489888" cy="1128947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88</xdr:row>
      <xdr:rowOff>110300</xdr:rowOff>
    </xdr:from>
    <xdr:to>
      <xdr:col>5</xdr:col>
      <xdr:colOff>592473</xdr:colOff>
      <xdr:row>95</xdr:row>
      <xdr:rowOff>145806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CF4757AB-C82C-431A-B1E2-53EA9A997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6388525"/>
          <a:ext cx="2602248" cy="1369006"/>
        </a:xfrm>
        <a:prstGeom prst="rect">
          <a:avLst/>
        </a:prstGeom>
      </xdr:spPr>
    </xdr:pic>
    <xdr:clientData/>
  </xdr:twoCellAnchor>
  <xdr:twoCellAnchor>
    <xdr:from>
      <xdr:col>14</xdr:col>
      <xdr:colOff>772117</xdr:colOff>
      <xdr:row>3</xdr:row>
      <xdr:rowOff>120574</xdr:rowOff>
    </xdr:from>
    <xdr:to>
      <xdr:col>16</xdr:col>
      <xdr:colOff>1390650</xdr:colOff>
      <xdr:row>37</xdr:row>
      <xdr:rowOff>9525</xdr:rowOff>
    </xdr:to>
    <xdr:sp macro="" textlink="">
      <xdr:nvSpPr>
        <xdr:cNvPr id="8" name="BlokTextu 7">
          <a:extLst>
            <a:ext uri="{FF2B5EF4-FFF2-40B4-BE49-F238E27FC236}">
              <a16:creationId xmlns:a16="http://schemas.microsoft.com/office/drawing/2014/main" id="{2F4E59D7-5A83-4914-921D-FBD5C13D9182}"/>
            </a:ext>
          </a:extLst>
        </xdr:cNvPr>
        <xdr:cNvSpPr txBox="1"/>
      </xdr:nvSpPr>
      <xdr:spPr>
        <a:xfrm>
          <a:off x="10049467" y="444424"/>
          <a:ext cx="4923833" cy="6013526"/>
        </a:xfrm>
        <a:prstGeom prst="rect">
          <a:avLst/>
        </a:prstGeom>
        <a:noFill/>
        <a:ln w="2540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</a:t>
          </a:r>
          <a:r>
            <a:rPr lang="sk-SK" sz="15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Pro výpočet rozteče otvorů pro montáž lamel "</a:t>
          </a:r>
          <a:r>
            <a:rPr lang="sk-SK" sz="15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AL-J10016</a:t>
          </a:r>
          <a:r>
            <a:rPr lang="sk-SK" sz="15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a "</a:t>
          </a:r>
          <a:r>
            <a:rPr lang="sk-SK" sz="15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AL-J2016</a:t>
          </a:r>
          <a:r>
            <a:rPr lang="sk-SK" sz="15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doplňte do tabulky "</a:t>
          </a:r>
          <a:r>
            <a:rPr lang="sk-SK" sz="15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Hodnotu rozteče lamel</a:t>
          </a:r>
          <a:r>
            <a:rPr lang="sk-SK" sz="15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a "</a:t>
          </a:r>
          <a:r>
            <a:rPr lang="sk-SK" sz="15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Hodnotu mezery od okraje profilu </a:t>
          </a:r>
          <a:r>
            <a:rPr lang="sk-SK" sz="15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</a:t>
          </a:r>
          <a:r>
            <a:rPr lang="sk-SK" sz="15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UT</a:t>
          </a:r>
          <a:r>
            <a:rPr lang="sk-SK" sz="15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"".</a:t>
          </a:r>
        </a:p>
        <a:p>
          <a:endParaRPr lang="sk-SK" sz="1500">
            <a:effectLst/>
          </a:endParaRPr>
        </a:p>
        <a:p>
          <a:pPr eaLnBrk="1" fontAlgn="auto" latinLnBrk="0" hangingPunct="1"/>
          <a:r>
            <a:rPr lang="sk-SK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 zadání hodnot se v tabulce zobrazí vypočtené hodnoty rozteče otvorů [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mm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].</a:t>
          </a:r>
        </a:p>
        <a:p>
          <a:pPr eaLnBrk="1" fontAlgn="auto" latinLnBrk="0" hangingPunct="1"/>
          <a:endParaRPr lang="sk-SK" sz="1500">
            <a:effectLst/>
          </a:endParaRPr>
        </a:p>
        <a:p>
          <a:r>
            <a:rPr lang="sk-SK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 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AL-J10016 a AL-J2016 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pro vyznačení otvorů a upevnění lamel k profilům 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AL-U21 a AL-UT21 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použijeme střední drážku, na kterou vyznačíme otvory podle hodnot z tabulky pro zvolený počet lamel a výšku profilů 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AL-U21 a AL-UT21.</a:t>
          </a:r>
        </a:p>
        <a:p>
          <a:endParaRPr lang="sk-SK" sz="1500">
            <a:effectLst/>
          </a:endParaRPr>
        </a:p>
        <a:p>
          <a:pPr eaLnBrk="1" fontAlgn="auto" latinLnBrk="0" hangingPunct="1"/>
          <a:r>
            <a:rPr lang="sk-SK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Z tabulky vyberte vypočtené hodnoty ze sloupce "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Drážka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a podle nich označte otvory v příslušné drážce. Otvory se označují od začátku profilu "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nebo "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UT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". </a:t>
          </a:r>
          <a:endParaRPr lang="sk-SK" sz="1500">
            <a:effectLst/>
          </a:endParaRPr>
        </a:p>
      </xdr:txBody>
    </xdr:sp>
    <xdr:clientData/>
  </xdr:twoCellAnchor>
  <xdr:twoCellAnchor>
    <xdr:from>
      <xdr:col>17</xdr:col>
      <xdr:colOff>314325</xdr:colOff>
      <xdr:row>3</xdr:row>
      <xdr:rowOff>182440</xdr:rowOff>
    </xdr:from>
    <xdr:to>
      <xdr:col>20</xdr:col>
      <xdr:colOff>1181100</xdr:colOff>
      <xdr:row>11</xdr:row>
      <xdr:rowOff>104775</xdr:rowOff>
    </xdr:to>
    <xdr:sp macro="" textlink="">
      <xdr:nvSpPr>
        <xdr:cNvPr id="9" name="BlokTextu 8">
          <a:extLst>
            <a:ext uri="{FF2B5EF4-FFF2-40B4-BE49-F238E27FC236}">
              <a16:creationId xmlns:a16="http://schemas.microsoft.com/office/drawing/2014/main" id="{84107263-7650-42FE-82C0-644C3852E093}"/>
            </a:ext>
          </a:extLst>
        </xdr:cNvPr>
        <xdr:cNvSpPr txBox="1"/>
      </xdr:nvSpPr>
      <xdr:spPr>
        <a:xfrm>
          <a:off x="15811500" y="506290"/>
          <a:ext cx="6219825" cy="1465385"/>
        </a:xfrm>
        <a:prstGeom prst="rect">
          <a:avLst/>
        </a:prstGeom>
        <a:noFill/>
        <a:ln w="25400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k-SK" sz="15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	</a:t>
          </a:r>
          <a:r>
            <a:rPr kumimoji="0" lang="sk-SK" sz="15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Pri montáži lamiel </a:t>
          </a:r>
          <a:r>
            <a:rPr kumimoji="0" lang="sk-SK" sz="15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AL-J10016 a </a:t>
          </a:r>
          <a:r>
            <a:rPr kumimoji="0" lang="sk-SK" sz="1500" b="1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AL-J2016</a:t>
          </a:r>
          <a:r>
            <a:rPr kumimoji="0" lang="sk-SK" sz="15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 </a:t>
          </a:r>
          <a:r>
            <a:rPr kumimoji="0" lang="sk-SK" sz="15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nie</a:t>
          </a:r>
          <a:r>
            <a:rPr kumimoji="0" lang="sk-SK" sz="15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 </a:t>
          </a:r>
          <a:r>
            <a:rPr kumimoji="0" lang="sk-SK" sz="15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je potrebné počas značenia dier rozlišovať pravý a ľavý "</a:t>
          </a:r>
          <a:r>
            <a:rPr kumimoji="0" lang="sk-SK" sz="15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U</a:t>
          </a:r>
          <a:r>
            <a:rPr kumimoji="0" lang="sk-SK" sz="15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" a "</a:t>
          </a:r>
          <a:r>
            <a:rPr kumimoji="0" lang="sk-SK" sz="15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UT</a:t>
          </a:r>
          <a:r>
            <a:rPr kumimoji="0" lang="sk-SK" sz="15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" profil.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k-SK" sz="15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k-SK" sz="15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k-SK" sz="15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 editAs="oneCell">
    <xdr:from>
      <xdr:col>19</xdr:col>
      <xdr:colOff>295276</xdr:colOff>
      <xdr:row>27</xdr:row>
      <xdr:rowOff>47625</xdr:rowOff>
    </xdr:from>
    <xdr:to>
      <xdr:col>19</xdr:col>
      <xdr:colOff>1370992</xdr:colOff>
      <xdr:row>30</xdr:row>
      <xdr:rowOff>114301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id="{9E48C6B3-FAAC-453C-AF81-3F97ED2472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71" t="35663" r="26593" b="35660"/>
        <a:stretch/>
      </xdr:blipFill>
      <xdr:spPr>
        <a:xfrm>
          <a:off x="19783426" y="5572125"/>
          <a:ext cx="1075716" cy="657226"/>
        </a:xfrm>
        <a:prstGeom prst="rect">
          <a:avLst/>
        </a:prstGeom>
      </xdr:spPr>
    </xdr:pic>
    <xdr:clientData/>
  </xdr:twoCellAnchor>
  <xdr:twoCellAnchor editAs="oneCell">
    <xdr:from>
      <xdr:col>18</xdr:col>
      <xdr:colOff>333375</xdr:colOff>
      <xdr:row>26</xdr:row>
      <xdr:rowOff>257175</xdr:rowOff>
    </xdr:from>
    <xdr:to>
      <xdr:col>18</xdr:col>
      <xdr:colOff>1416050</xdr:colOff>
      <xdr:row>30</xdr:row>
      <xdr:rowOff>95250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37759E8F-80E4-45ED-8D13-5DE02C6880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270" t="34682" r="27941" b="36274"/>
        <a:stretch/>
      </xdr:blipFill>
      <xdr:spPr>
        <a:xfrm>
          <a:off x="17868900" y="5457825"/>
          <a:ext cx="1082675" cy="752475"/>
        </a:xfrm>
        <a:prstGeom prst="rect">
          <a:avLst/>
        </a:prstGeom>
      </xdr:spPr>
    </xdr:pic>
    <xdr:clientData/>
  </xdr:twoCellAnchor>
  <xdr:twoCellAnchor>
    <xdr:from>
      <xdr:col>7</xdr:col>
      <xdr:colOff>527538</xdr:colOff>
      <xdr:row>63</xdr:row>
      <xdr:rowOff>75946</xdr:rowOff>
    </xdr:from>
    <xdr:to>
      <xdr:col>9</xdr:col>
      <xdr:colOff>385929</xdr:colOff>
      <xdr:row>63</xdr:row>
      <xdr:rowOff>75946</xdr:rowOff>
    </xdr:to>
    <xdr:cxnSp macro="">
      <xdr:nvCxnSpPr>
        <xdr:cNvPr id="12" name="Rovná spojovacia šípka 11">
          <a:extLst>
            <a:ext uri="{FF2B5EF4-FFF2-40B4-BE49-F238E27FC236}">
              <a16:creationId xmlns:a16="http://schemas.microsoft.com/office/drawing/2014/main" id="{A023ED79-348C-446D-8F41-94FA6D236F76}"/>
            </a:ext>
          </a:extLst>
        </xdr:cNvPr>
        <xdr:cNvCxnSpPr/>
      </xdr:nvCxnSpPr>
      <xdr:spPr>
        <a:xfrm>
          <a:off x="5192465" y="11529178"/>
          <a:ext cx="694732" cy="0"/>
        </a:xfrm>
        <a:prstGeom prst="straightConnector1">
          <a:avLst/>
        </a:prstGeom>
        <a:ln w="19050"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>
    <xdr:from>
      <xdr:col>4</xdr:col>
      <xdr:colOff>937846</xdr:colOff>
      <xdr:row>29</xdr:row>
      <xdr:rowOff>44035</xdr:rowOff>
    </xdr:from>
    <xdr:to>
      <xdr:col>7</xdr:col>
      <xdr:colOff>535021</xdr:colOff>
      <xdr:row>29</xdr:row>
      <xdr:rowOff>44035</xdr:rowOff>
    </xdr:to>
    <xdr:cxnSp macro="">
      <xdr:nvCxnSpPr>
        <xdr:cNvPr id="13" name="Rovná spojnica 12">
          <a:extLst>
            <a:ext uri="{FF2B5EF4-FFF2-40B4-BE49-F238E27FC236}">
              <a16:creationId xmlns:a16="http://schemas.microsoft.com/office/drawing/2014/main" id="{A56B36AB-71A1-4F3A-9CCA-0FCA6B9F25A2}"/>
            </a:ext>
          </a:extLst>
        </xdr:cNvPr>
        <xdr:cNvCxnSpPr/>
      </xdr:nvCxnSpPr>
      <xdr:spPr>
        <a:xfrm>
          <a:off x="2071321" y="4968460"/>
          <a:ext cx="3130950" cy="0"/>
        </a:xfrm>
        <a:prstGeom prst="line">
          <a:avLst/>
        </a:prstGeom>
        <a:ln w="19050">
          <a:solidFill>
            <a:srgbClr val="002060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>
    <xdr:from>
      <xdr:col>7</xdr:col>
      <xdr:colOff>536573</xdr:colOff>
      <xdr:row>29</xdr:row>
      <xdr:rowOff>38100</xdr:rowOff>
    </xdr:from>
    <xdr:to>
      <xdr:col>7</xdr:col>
      <xdr:colOff>536573</xdr:colOff>
      <xdr:row>63</xdr:row>
      <xdr:rowOff>85117</xdr:rowOff>
    </xdr:to>
    <xdr:cxnSp macro="">
      <xdr:nvCxnSpPr>
        <xdr:cNvPr id="14" name="Rovná spojnica 13">
          <a:extLst>
            <a:ext uri="{FF2B5EF4-FFF2-40B4-BE49-F238E27FC236}">
              <a16:creationId xmlns:a16="http://schemas.microsoft.com/office/drawing/2014/main" id="{293A665D-9ED1-4E64-B0F0-A736FA81949C}"/>
            </a:ext>
          </a:extLst>
        </xdr:cNvPr>
        <xdr:cNvCxnSpPr/>
      </xdr:nvCxnSpPr>
      <xdr:spPr>
        <a:xfrm flipV="1">
          <a:off x="5197743" y="4966781"/>
          <a:ext cx="0" cy="6580762"/>
        </a:xfrm>
        <a:prstGeom prst="line">
          <a:avLst/>
        </a:prstGeom>
        <a:ln w="19050">
          <a:solidFill>
            <a:srgbClr val="00206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>
    <xdr:from>
      <xdr:col>5</xdr:col>
      <xdr:colOff>776654</xdr:colOff>
      <xdr:row>29</xdr:row>
      <xdr:rowOff>136129</xdr:rowOff>
    </xdr:from>
    <xdr:to>
      <xdr:col>9</xdr:col>
      <xdr:colOff>24319</xdr:colOff>
      <xdr:row>29</xdr:row>
      <xdr:rowOff>136129</xdr:rowOff>
    </xdr:to>
    <xdr:cxnSp macro="">
      <xdr:nvCxnSpPr>
        <xdr:cNvPr id="16" name="Rovná spojnica 15">
          <a:extLst>
            <a:ext uri="{FF2B5EF4-FFF2-40B4-BE49-F238E27FC236}">
              <a16:creationId xmlns:a16="http://schemas.microsoft.com/office/drawing/2014/main" id="{35AD7294-98DF-4323-9FA7-C39B3A9C8C48}"/>
            </a:ext>
          </a:extLst>
        </xdr:cNvPr>
        <xdr:cNvCxnSpPr/>
      </xdr:nvCxnSpPr>
      <xdr:spPr>
        <a:xfrm>
          <a:off x="3034079" y="5060554"/>
          <a:ext cx="2495690" cy="0"/>
        </a:xfrm>
        <a:prstGeom prst="line">
          <a:avLst/>
        </a:prstGeom>
        <a:ln w="19050">
          <a:solidFill>
            <a:srgbClr val="00B0F0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>
    <xdr:from>
      <xdr:col>9</xdr:col>
      <xdr:colOff>15954</xdr:colOff>
      <xdr:row>29</xdr:row>
      <xdr:rowOff>142875</xdr:rowOff>
    </xdr:from>
    <xdr:to>
      <xdr:col>9</xdr:col>
      <xdr:colOff>15954</xdr:colOff>
      <xdr:row>58</xdr:row>
      <xdr:rowOff>97573</xdr:rowOff>
    </xdr:to>
    <xdr:cxnSp macro="">
      <xdr:nvCxnSpPr>
        <xdr:cNvPr id="17" name="Rovná spojnica 16">
          <a:extLst>
            <a:ext uri="{FF2B5EF4-FFF2-40B4-BE49-F238E27FC236}">
              <a16:creationId xmlns:a16="http://schemas.microsoft.com/office/drawing/2014/main" id="{B2540FA9-5BF3-4E99-8D5C-619C7B301E04}"/>
            </a:ext>
          </a:extLst>
        </xdr:cNvPr>
        <xdr:cNvCxnSpPr/>
      </xdr:nvCxnSpPr>
      <xdr:spPr>
        <a:xfrm flipV="1">
          <a:off x="5517222" y="5054058"/>
          <a:ext cx="0" cy="5544247"/>
        </a:xfrm>
        <a:prstGeom prst="line">
          <a:avLst/>
        </a:prstGeom>
        <a:ln w="19050">
          <a:solidFill>
            <a:srgbClr val="00B0F0"/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 fPrintsWithSheet="0"/>
  </xdr:twoCellAnchor>
  <xdr:twoCellAnchor>
    <xdr:from>
      <xdr:col>5</xdr:col>
      <xdr:colOff>1003789</xdr:colOff>
      <xdr:row>30</xdr:row>
      <xdr:rowOff>36131</xdr:rowOff>
    </xdr:from>
    <xdr:to>
      <xdr:col>9</xdr:col>
      <xdr:colOff>205154</xdr:colOff>
      <xdr:row>30</xdr:row>
      <xdr:rowOff>36131</xdr:rowOff>
    </xdr:to>
    <xdr:cxnSp macro="">
      <xdr:nvCxnSpPr>
        <xdr:cNvPr id="18" name="Rovná spojnica 17">
          <a:extLst>
            <a:ext uri="{FF2B5EF4-FFF2-40B4-BE49-F238E27FC236}">
              <a16:creationId xmlns:a16="http://schemas.microsoft.com/office/drawing/2014/main" id="{DF007DC8-50E5-427E-9B81-DAE8B957F4F3}"/>
            </a:ext>
          </a:extLst>
        </xdr:cNvPr>
        <xdr:cNvCxnSpPr/>
      </xdr:nvCxnSpPr>
      <xdr:spPr>
        <a:xfrm>
          <a:off x="3261214" y="5151056"/>
          <a:ext cx="2449390" cy="0"/>
        </a:xfrm>
        <a:prstGeom prst="line">
          <a:avLst/>
        </a:prstGeom>
        <a:ln w="19050">
          <a:solidFill>
            <a:srgbClr val="00B050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>
    <xdr:from>
      <xdr:col>9</xdr:col>
      <xdr:colOff>204033</xdr:colOff>
      <xdr:row>30</xdr:row>
      <xdr:rowOff>44585</xdr:rowOff>
    </xdr:from>
    <xdr:to>
      <xdr:col>9</xdr:col>
      <xdr:colOff>204033</xdr:colOff>
      <xdr:row>50</xdr:row>
      <xdr:rowOff>111512</xdr:rowOff>
    </xdr:to>
    <xdr:cxnSp macro="">
      <xdr:nvCxnSpPr>
        <xdr:cNvPr id="19" name="Rovná spojnica 18">
          <a:extLst>
            <a:ext uri="{FF2B5EF4-FFF2-40B4-BE49-F238E27FC236}">
              <a16:creationId xmlns:a16="http://schemas.microsoft.com/office/drawing/2014/main" id="{566855B7-135B-48B8-A416-5E58257902C6}"/>
            </a:ext>
          </a:extLst>
        </xdr:cNvPr>
        <xdr:cNvCxnSpPr/>
      </xdr:nvCxnSpPr>
      <xdr:spPr>
        <a:xfrm flipV="1">
          <a:off x="5705301" y="5146268"/>
          <a:ext cx="0" cy="3932683"/>
        </a:xfrm>
        <a:prstGeom prst="line">
          <a:avLst/>
        </a:prstGeom>
        <a:ln w="19050">
          <a:solidFill>
            <a:srgbClr val="00B050"/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 fPrintsWithSheet="0"/>
  </xdr:twoCellAnchor>
  <xdr:twoCellAnchor>
    <xdr:from>
      <xdr:col>9</xdr:col>
      <xdr:colOff>197689</xdr:colOff>
      <xdr:row>50</xdr:row>
      <xdr:rowOff>105454</xdr:rowOff>
    </xdr:from>
    <xdr:to>
      <xdr:col>9</xdr:col>
      <xdr:colOff>352189</xdr:colOff>
      <xdr:row>50</xdr:row>
      <xdr:rowOff>105454</xdr:rowOff>
    </xdr:to>
    <xdr:cxnSp macro="">
      <xdr:nvCxnSpPr>
        <xdr:cNvPr id="20" name="Rovná spojovacia šípka 19">
          <a:extLst>
            <a:ext uri="{FF2B5EF4-FFF2-40B4-BE49-F238E27FC236}">
              <a16:creationId xmlns:a16="http://schemas.microsoft.com/office/drawing/2014/main" id="{6EE23A33-9783-4EFA-8D3F-C1D853B33A0B}"/>
            </a:ext>
          </a:extLst>
        </xdr:cNvPr>
        <xdr:cNvCxnSpPr/>
      </xdr:nvCxnSpPr>
      <xdr:spPr>
        <a:xfrm>
          <a:off x="5698957" y="9072893"/>
          <a:ext cx="154500" cy="0"/>
        </a:xfrm>
        <a:prstGeom prst="straightConnector1">
          <a:avLst/>
        </a:prstGeom>
        <a:ln w="19050">
          <a:solidFill>
            <a:srgbClr val="00B05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>
    <xdr:from>
      <xdr:col>4</xdr:col>
      <xdr:colOff>937846</xdr:colOff>
      <xdr:row>30</xdr:row>
      <xdr:rowOff>119627</xdr:rowOff>
    </xdr:from>
    <xdr:to>
      <xdr:col>7</xdr:col>
      <xdr:colOff>328309</xdr:colOff>
      <xdr:row>30</xdr:row>
      <xdr:rowOff>119627</xdr:rowOff>
    </xdr:to>
    <xdr:cxnSp macro="">
      <xdr:nvCxnSpPr>
        <xdr:cNvPr id="21" name="Rovná spojnica 20">
          <a:extLst>
            <a:ext uri="{FF2B5EF4-FFF2-40B4-BE49-F238E27FC236}">
              <a16:creationId xmlns:a16="http://schemas.microsoft.com/office/drawing/2014/main" id="{3A2CB2F7-A0E8-41CD-ADB3-F80EDFFA4A82}"/>
            </a:ext>
          </a:extLst>
        </xdr:cNvPr>
        <xdr:cNvCxnSpPr/>
      </xdr:nvCxnSpPr>
      <xdr:spPr>
        <a:xfrm>
          <a:off x="2071321" y="5234552"/>
          <a:ext cx="2924238" cy="0"/>
        </a:xfrm>
        <a:prstGeom prst="line">
          <a:avLst/>
        </a:prstGeom>
        <a:ln w="19050">
          <a:solidFill>
            <a:schemeClr val="accent2">
              <a:lumMod val="75000"/>
            </a:schemeClr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>
    <xdr:from>
      <xdr:col>7</xdr:col>
      <xdr:colOff>328341</xdr:colOff>
      <xdr:row>30</xdr:row>
      <xdr:rowOff>110653</xdr:rowOff>
    </xdr:from>
    <xdr:to>
      <xdr:col>7</xdr:col>
      <xdr:colOff>328341</xdr:colOff>
      <xdr:row>52</xdr:row>
      <xdr:rowOff>125451</xdr:rowOff>
    </xdr:to>
    <xdr:cxnSp macro="">
      <xdr:nvCxnSpPr>
        <xdr:cNvPr id="22" name="Rovná spojnica 21">
          <a:extLst>
            <a:ext uri="{FF2B5EF4-FFF2-40B4-BE49-F238E27FC236}">
              <a16:creationId xmlns:a16="http://schemas.microsoft.com/office/drawing/2014/main" id="{5679F011-B0E3-4803-8D38-B5790F26B248}"/>
            </a:ext>
          </a:extLst>
        </xdr:cNvPr>
        <xdr:cNvCxnSpPr/>
      </xdr:nvCxnSpPr>
      <xdr:spPr>
        <a:xfrm flipV="1">
          <a:off x="4993268" y="5212336"/>
          <a:ext cx="0" cy="4270847"/>
        </a:xfrm>
        <a:prstGeom prst="line">
          <a:avLst/>
        </a:prstGeom>
        <a:ln w="19050">
          <a:solidFill>
            <a:schemeClr val="accent2">
              <a:lumMod val="75000"/>
            </a:schemeClr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 fPrintsWithSheet="0"/>
  </xdr:twoCellAnchor>
  <xdr:twoCellAnchor editAs="oneCell">
    <xdr:from>
      <xdr:col>17</xdr:col>
      <xdr:colOff>1769269</xdr:colOff>
      <xdr:row>8</xdr:row>
      <xdr:rowOff>113063</xdr:rowOff>
    </xdr:from>
    <xdr:to>
      <xdr:col>20</xdr:col>
      <xdr:colOff>371475</xdr:colOff>
      <xdr:row>20</xdr:row>
      <xdr:rowOff>50094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id="{A8FAB906-83B4-4863-8B36-26E992CBB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66444" y="1494188"/>
          <a:ext cx="4545806" cy="2470681"/>
        </a:xfrm>
        <a:prstGeom prst="rect">
          <a:avLst/>
        </a:prstGeom>
      </xdr:spPr>
    </xdr:pic>
    <xdr:clientData/>
  </xdr:twoCellAnchor>
  <xdr:twoCellAnchor>
    <xdr:from>
      <xdr:col>14</xdr:col>
      <xdr:colOff>100861</xdr:colOff>
      <xdr:row>42</xdr:row>
      <xdr:rowOff>175598</xdr:rowOff>
    </xdr:from>
    <xdr:to>
      <xdr:col>15</xdr:col>
      <xdr:colOff>479084</xdr:colOff>
      <xdr:row>44</xdr:row>
      <xdr:rowOff>149394</xdr:rowOff>
    </xdr:to>
    <xdr:sp macro="" textlink="">
      <xdr:nvSpPr>
        <xdr:cNvPr id="25" name="BlokTextu 24">
          <a:extLst>
            <a:ext uri="{FF2B5EF4-FFF2-40B4-BE49-F238E27FC236}">
              <a16:creationId xmlns:a16="http://schemas.microsoft.com/office/drawing/2014/main" id="{5CDC3E8C-1959-48F4-903A-84037EE47F63}"/>
            </a:ext>
          </a:extLst>
        </xdr:cNvPr>
        <xdr:cNvSpPr txBox="1"/>
      </xdr:nvSpPr>
      <xdr:spPr>
        <a:xfrm>
          <a:off x="9378211" y="7605098"/>
          <a:ext cx="3054748" cy="36432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2000" b="1">
              <a:solidFill>
                <a:srgbClr val="92D050"/>
              </a:solidFill>
            </a:rPr>
            <a:t>Hodnota rozstupov lamiel</a:t>
          </a:r>
        </a:p>
      </xdr:txBody>
    </xdr:sp>
    <xdr:clientData/>
  </xdr:twoCellAnchor>
  <xdr:twoCellAnchor>
    <xdr:from>
      <xdr:col>7</xdr:col>
      <xdr:colOff>721768</xdr:colOff>
      <xdr:row>3</xdr:row>
      <xdr:rowOff>87769</xdr:rowOff>
    </xdr:from>
    <xdr:to>
      <xdr:col>13</xdr:col>
      <xdr:colOff>489239</xdr:colOff>
      <xdr:row>3</xdr:row>
      <xdr:rowOff>87769</xdr:rowOff>
    </xdr:to>
    <xdr:cxnSp macro="">
      <xdr:nvCxnSpPr>
        <xdr:cNvPr id="26" name="Rovná spojnica 25">
          <a:extLst>
            <a:ext uri="{FF2B5EF4-FFF2-40B4-BE49-F238E27FC236}">
              <a16:creationId xmlns:a16="http://schemas.microsoft.com/office/drawing/2014/main" id="{AFE2708C-EC99-4E10-83F0-7BEB61B06D49}"/>
            </a:ext>
          </a:extLst>
        </xdr:cNvPr>
        <xdr:cNvCxnSpPr/>
      </xdr:nvCxnSpPr>
      <xdr:spPr>
        <a:xfrm>
          <a:off x="5389018" y="408155"/>
          <a:ext cx="3499539" cy="0"/>
        </a:xfrm>
        <a:prstGeom prst="line">
          <a:avLst/>
        </a:prstGeom>
        <a:ln w="28575"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13</xdr:col>
      <xdr:colOff>478137</xdr:colOff>
      <xdr:row>3</xdr:row>
      <xdr:rowOff>90921</xdr:rowOff>
    </xdr:from>
    <xdr:to>
      <xdr:col>13</xdr:col>
      <xdr:colOff>478137</xdr:colOff>
      <xdr:row>44</xdr:row>
      <xdr:rowOff>4396</xdr:rowOff>
    </xdr:to>
    <xdr:cxnSp macro="">
      <xdr:nvCxnSpPr>
        <xdr:cNvPr id="27" name="Rovná spojnica 26">
          <a:extLst>
            <a:ext uri="{FF2B5EF4-FFF2-40B4-BE49-F238E27FC236}">
              <a16:creationId xmlns:a16="http://schemas.microsoft.com/office/drawing/2014/main" id="{AEF25D91-D25F-4572-BAEB-835695C54A19}"/>
            </a:ext>
          </a:extLst>
        </xdr:cNvPr>
        <xdr:cNvCxnSpPr/>
      </xdr:nvCxnSpPr>
      <xdr:spPr>
        <a:xfrm flipV="1">
          <a:off x="8879187" y="414771"/>
          <a:ext cx="0" cy="7409650"/>
        </a:xfrm>
        <a:prstGeom prst="line">
          <a:avLst/>
        </a:prstGeom>
        <a:ln w="28575"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13</xdr:col>
      <xdr:colOff>466010</xdr:colOff>
      <xdr:row>43</xdr:row>
      <xdr:rowOff>180871</xdr:rowOff>
    </xdr:from>
    <xdr:to>
      <xdr:col>14</xdr:col>
      <xdr:colOff>28903</xdr:colOff>
      <xdr:row>43</xdr:row>
      <xdr:rowOff>180871</xdr:rowOff>
    </xdr:to>
    <xdr:cxnSp macro="">
      <xdr:nvCxnSpPr>
        <xdr:cNvPr id="28" name="Rovná spojnica 27">
          <a:extLst>
            <a:ext uri="{FF2B5EF4-FFF2-40B4-BE49-F238E27FC236}">
              <a16:creationId xmlns:a16="http://schemas.microsoft.com/office/drawing/2014/main" id="{441EEE63-8367-4CC1-BBF0-612F5D9010F7}"/>
            </a:ext>
          </a:extLst>
        </xdr:cNvPr>
        <xdr:cNvCxnSpPr/>
      </xdr:nvCxnSpPr>
      <xdr:spPr>
        <a:xfrm flipH="1">
          <a:off x="8867060" y="7810396"/>
          <a:ext cx="439193" cy="0"/>
        </a:xfrm>
        <a:prstGeom prst="line">
          <a:avLst/>
        </a:prstGeom>
        <a:ln w="28575"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17077</xdr:colOff>
      <xdr:row>64</xdr:row>
      <xdr:rowOff>133284</xdr:rowOff>
    </xdr:from>
    <xdr:to>
      <xdr:col>16</xdr:col>
      <xdr:colOff>485834</xdr:colOff>
      <xdr:row>67</xdr:row>
      <xdr:rowOff>133212</xdr:rowOff>
    </xdr:to>
    <xdr:sp macro="" textlink="">
      <xdr:nvSpPr>
        <xdr:cNvPr id="29" name="BlokTextu 28">
          <a:extLst>
            <a:ext uri="{FF2B5EF4-FFF2-40B4-BE49-F238E27FC236}">
              <a16:creationId xmlns:a16="http://schemas.microsoft.com/office/drawing/2014/main" id="{2C14A1F0-6F2D-4F55-81FC-173F706C484C}"/>
            </a:ext>
          </a:extLst>
        </xdr:cNvPr>
        <xdr:cNvSpPr txBox="1"/>
      </xdr:nvSpPr>
      <xdr:spPr>
        <a:xfrm>
          <a:off x="9294427" y="11772834"/>
          <a:ext cx="4774057" cy="5714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800" b="1">
              <a:solidFill>
                <a:srgbClr val="00B050"/>
              </a:solidFill>
            </a:rPr>
            <a:t>Hodnota prvej medzery od hrany "UT" profilu</a:t>
          </a:r>
        </a:p>
      </xdr:txBody>
    </xdr:sp>
    <xdr:clientData/>
  </xdr:twoCellAnchor>
  <xdr:twoCellAnchor>
    <xdr:from>
      <xdr:col>7</xdr:col>
      <xdr:colOff>734067</xdr:colOff>
      <xdr:row>6</xdr:row>
      <xdr:rowOff>63785</xdr:rowOff>
    </xdr:from>
    <xdr:to>
      <xdr:col>13</xdr:col>
      <xdr:colOff>359352</xdr:colOff>
      <xdr:row>6</xdr:row>
      <xdr:rowOff>78922</xdr:rowOff>
    </xdr:to>
    <xdr:cxnSp macro="">
      <xdr:nvCxnSpPr>
        <xdr:cNvPr id="30" name="Rovná spojnica 29">
          <a:extLst>
            <a:ext uri="{FF2B5EF4-FFF2-40B4-BE49-F238E27FC236}">
              <a16:creationId xmlns:a16="http://schemas.microsoft.com/office/drawing/2014/main" id="{446535EE-4A01-4DCA-BEAB-6997B76E07EA}"/>
            </a:ext>
          </a:extLst>
        </xdr:cNvPr>
        <xdr:cNvCxnSpPr/>
      </xdr:nvCxnSpPr>
      <xdr:spPr>
        <a:xfrm flipH="1">
          <a:off x="5401317" y="1020615"/>
          <a:ext cx="3357353" cy="15137"/>
        </a:xfrm>
        <a:prstGeom prst="line">
          <a:avLst/>
        </a:prstGeom>
        <a:ln w="28575">
          <a:solidFill>
            <a:srgbClr val="00B050"/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348654</xdr:colOff>
      <xdr:row>6</xdr:row>
      <xdr:rowOff>72259</xdr:rowOff>
    </xdr:from>
    <xdr:to>
      <xdr:col>13</xdr:col>
      <xdr:colOff>348654</xdr:colOff>
      <xdr:row>65</xdr:row>
      <xdr:rowOff>154781</xdr:rowOff>
    </xdr:to>
    <xdr:cxnSp macro="">
      <xdr:nvCxnSpPr>
        <xdr:cNvPr id="31" name="Rovná spojnica 30">
          <a:extLst>
            <a:ext uri="{FF2B5EF4-FFF2-40B4-BE49-F238E27FC236}">
              <a16:creationId xmlns:a16="http://schemas.microsoft.com/office/drawing/2014/main" id="{91C72C10-BE66-4142-83AD-9B7FACD44213}"/>
            </a:ext>
          </a:extLst>
        </xdr:cNvPr>
        <xdr:cNvCxnSpPr/>
      </xdr:nvCxnSpPr>
      <xdr:spPr>
        <a:xfrm flipV="1">
          <a:off x="8750361" y="1031328"/>
          <a:ext cx="0" cy="10908177"/>
        </a:xfrm>
        <a:prstGeom prst="line">
          <a:avLst/>
        </a:prstGeom>
        <a:ln w="28575">
          <a:solidFill>
            <a:srgbClr val="00B050"/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7</xdr:col>
      <xdr:colOff>636429</xdr:colOff>
      <xdr:row>3</xdr:row>
      <xdr:rowOff>2172</xdr:rowOff>
    </xdr:from>
    <xdr:to>
      <xdr:col>8</xdr:col>
      <xdr:colOff>10936</xdr:colOff>
      <xdr:row>3</xdr:row>
      <xdr:rowOff>153037</xdr:rowOff>
    </xdr:to>
    <xdr:sp macro="" textlink="">
      <xdr:nvSpPr>
        <xdr:cNvPr id="32" name="Ovál 31">
          <a:extLst>
            <a:ext uri="{FF2B5EF4-FFF2-40B4-BE49-F238E27FC236}">
              <a16:creationId xmlns:a16="http://schemas.microsoft.com/office/drawing/2014/main" id="{29976618-F50A-4328-843A-53D9A986E599}"/>
            </a:ext>
          </a:extLst>
        </xdr:cNvPr>
        <xdr:cNvSpPr>
          <a:spLocks noChangeAspect="1"/>
        </xdr:cNvSpPr>
      </xdr:nvSpPr>
      <xdr:spPr>
        <a:xfrm>
          <a:off x="5303679" y="326022"/>
          <a:ext cx="146032" cy="150865"/>
        </a:xfrm>
        <a:prstGeom prst="ellipse">
          <a:avLst/>
        </a:prstGeom>
        <a:solidFill>
          <a:srgbClr val="92D050"/>
        </a:solidFill>
        <a:ln>
          <a:noFill/>
        </a:ln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/>
  </xdr:twoCellAnchor>
  <xdr:twoCellAnchor>
    <xdr:from>
      <xdr:col>7</xdr:col>
      <xdr:colOff>640961</xdr:colOff>
      <xdr:row>6</xdr:row>
      <xdr:rowOff>7144</xdr:rowOff>
    </xdr:from>
    <xdr:to>
      <xdr:col>8</xdr:col>
      <xdr:colOff>16002</xdr:colOff>
      <xdr:row>6</xdr:row>
      <xdr:rowOff>156092</xdr:rowOff>
    </xdr:to>
    <xdr:sp macro="" textlink="">
      <xdr:nvSpPr>
        <xdr:cNvPr id="33" name="Ovál 32">
          <a:extLst>
            <a:ext uri="{FF2B5EF4-FFF2-40B4-BE49-F238E27FC236}">
              <a16:creationId xmlns:a16="http://schemas.microsoft.com/office/drawing/2014/main" id="{31E027F0-D4ED-4560-9D15-8705AFD86689}"/>
            </a:ext>
          </a:extLst>
        </xdr:cNvPr>
        <xdr:cNvSpPr/>
      </xdr:nvSpPr>
      <xdr:spPr>
        <a:xfrm>
          <a:off x="5311495" y="966213"/>
          <a:ext cx="143610" cy="148948"/>
        </a:xfrm>
        <a:prstGeom prst="ellipse">
          <a:avLst/>
        </a:prstGeom>
        <a:solidFill>
          <a:srgbClr val="00B050"/>
        </a:solidFill>
        <a:ln>
          <a:noFill/>
        </a:ln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/>
  </xdr:twoCellAnchor>
  <xdr:twoCellAnchor>
    <xdr:from>
      <xdr:col>8</xdr:col>
      <xdr:colOff>41046</xdr:colOff>
      <xdr:row>8</xdr:row>
      <xdr:rowOff>151961</xdr:rowOff>
    </xdr:from>
    <xdr:to>
      <xdr:col>10</xdr:col>
      <xdr:colOff>91025</xdr:colOff>
      <xdr:row>10</xdr:row>
      <xdr:rowOff>105271</xdr:rowOff>
    </xdr:to>
    <xdr:cxnSp macro="">
      <xdr:nvCxnSpPr>
        <xdr:cNvPr id="34" name="Rovná spojovacia šípka 33">
          <a:extLst>
            <a:ext uri="{FF2B5EF4-FFF2-40B4-BE49-F238E27FC236}">
              <a16:creationId xmlns:a16="http://schemas.microsoft.com/office/drawing/2014/main" id="{4C971185-47F4-4266-82B4-4377F1D15DA9}"/>
            </a:ext>
          </a:extLst>
        </xdr:cNvPr>
        <xdr:cNvCxnSpPr>
          <a:endCxn id="35" idx="1"/>
        </xdr:cNvCxnSpPr>
      </xdr:nvCxnSpPr>
      <xdr:spPr>
        <a:xfrm>
          <a:off x="5479821" y="1533086"/>
          <a:ext cx="726254" cy="229535"/>
        </a:xfrm>
        <a:prstGeom prst="straightConnector1">
          <a:avLst/>
        </a:prstGeom>
        <a:ln w="38100" cap="rnd">
          <a:solidFill>
            <a:srgbClr val="FF0000"/>
          </a:solidFill>
          <a:headEnd type="triangle" w="lg" len="lg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91025</xdr:colOff>
      <xdr:row>7</xdr:row>
      <xdr:rowOff>124817</xdr:rowOff>
    </xdr:from>
    <xdr:to>
      <xdr:col>13</xdr:col>
      <xdr:colOff>423737</xdr:colOff>
      <xdr:row>12</xdr:row>
      <xdr:rowOff>152400</xdr:rowOff>
    </xdr:to>
    <xdr:sp macro="" textlink="">
      <xdr:nvSpPr>
        <xdr:cNvPr id="35" name="BlokTextu 34">
          <a:extLst>
            <a:ext uri="{FF2B5EF4-FFF2-40B4-BE49-F238E27FC236}">
              <a16:creationId xmlns:a16="http://schemas.microsoft.com/office/drawing/2014/main" id="{08C58C58-8C35-453E-AF1E-2C31C3AED774}"/>
            </a:ext>
          </a:extLst>
        </xdr:cNvPr>
        <xdr:cNvSpPr txBox="1"/>
      </xdr:nvSpPr>
      <xdr:spPr>
        <a:xfrm>
          <a:off x="6206075" y="1296392"/>
          <a:ext cx="2618712" cy="9324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2200" b="1" baseline="0">
              <a:solidFill>
                <a:srgbClr val="FF0000"/>
              </a:solidFill>
              <a:latin typeface="+mn-lt"/>
              <a:ea typeface="+mn-ea"/>
              <a:cs typeface="+mn-cs"/>
            </a:rPr>
            <a:t>Doplňte požadovanú</a:t>
          </a:r>
          <a:br>
            <a:rPr lang="sk-SK" sz="2200" b="1" baseline="0">
              <a:solidFill>
                <a:srgbClr val="FF0000"/>
              </a:solidFill>
              <a:latin typeface="+mn-lt"/>
              <a:ea typeface="+mn-ea"/>
              <a:cs typeface="+mn-cs"/>
            </a:rPr>
          </a:br>
          <a:r>
            <a:rPr lang="sk-SK" sz="2200" b="1" baseline="0">
              <a:solidFill>
                <a:srgbClr val="FF0000"/>
              </a:solidFill>
              <a:latin typeface="+mn-lt"/>
              <a:ea typeface="+mn-ea"/>
              <a:cs typeface="+mn-cs"/>
            </a:rPr>
            <a:t> </a:t>
          </a:r>
          <a:r>
            <a:rPr lang="sk-SK" sz="2200" b="1" baseline="0">
              <a:solidFill>
                <a:srgbClr val="FF0000"/>
              </a:solidFill>
            </a:rPr>
            <a:t>výšku "UT" profilu</a:t>
          </a:r>
          <a:endParaRPr lang="sk-SK" sz="2200" b="1">
            <a:solidFill>
              <a:srgbClr val="FF0000"/>
            </a:solidFill>
          </a:endParaRPr>
        </a:p>
      </xdr:txBody>
    </xdr:sp>
    <xdr:clientData/>
  </xdr:twoCellAnchor>
  <xdr:twoCellAnchor>
    <xdr:from>
      <xdr:col>13</xdr:col>
      <xdr:colOff>335943</xdr:colOff>
      <xdr:row>65</xdr:row>
      <xdr:rowOff>156747</xdr:rowOff>
    </xdr:from>
    <xdr:to>
      <xdr:col>14</xdr:col>
      <xdr:colOff>17091</xdr:colOff>
      <xdr:row>65</xdr:row>
      <xdr:rowOff>156747</xdr:rowOff>
    </xdr:to>
    <xdr:cxnSp macro="">
      <xdr:nvCxnSpPr>
        <xdr:cNvPr id="38" name="Rovná spojnica 37">
          <a:extLst>
            <a:ext uri="{FF2B5EF4-FFF2-40B4-BE49-F238E27FC236}">
              <a16:creationId xmlns:a16="http://schemas.microsoft.com/office/drawing/2014/main" id="{21BAC3CF-BAAF-4203-A236-03FE03D87D0D}"/>
            </a:ext>
          </a:extLst>
        </xdr:cNvPr>
        <xdr:cNvCxnSpPr/>
      </xdr:nvCxnSpPr>
      <xdr:spPr>
        <a:xfrm flipH="1">
          <a:off x="8735261" y="11928781"/>
          <a:ext cx="555716" cy="0"/>
        </a:xfrm>
        <a:prstGeom prst="line">
          <a:avLst/>
        </a:prstGeom>
        <a:ln w="28575">
          <a:solidFill>
            <a:srgbClr val="00B050"/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136922</xdr:colOff>
      <xdr:row>65</xdr:row>
      <xdr:rowOff>130969</xdr:rowOff>
    </xdr:from>
    <xdr:to>
      <xdr:col>11</xdr:col>
      <xdr:colOff>708422</xdr:colOff>
      <xdr:row>69</xdr:row>
      <xdr:rowOff>160734</xdr:rowOff>
    </xdr:to>
    <xdr:cxnSp macro="">
      <xdr:nvCxnSpPr>
        <xdr:cNvPr id="39" name="Rovná spojovacia šípka 38">
          <a:extLst>
            <a:ext uri="{FF2B5EF4-FFF2-40B4-BE49-F238E27FC236}">
              <a16:creationId xmlns:a16="http://schemas.microsoft.com/office/drawing/2014/main" id="{1AD86DF0-4646-441A-B361-8313D9E23517}"/>
            </a:ext>
          </a:extLst>
        </xdr:cNvPr>
        <xdr:cNvCxnSpPr/>
      </xdr:nvCxnSpPr>
      <xdr:spPr>
        <a:xfrm flipH="1" flipV="1">
          <a:off x="6861572" y="11980069"/>
          <a:ext cx="571500" cy="791765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11</xdr:col>
      <xdr:colOff>714375</xdr:colOff>
      <xdr:row>64</xdr:row>
      <xdr:rowOff>23813</xdr:rowOff>
    </xdr:from>
    <xdr:to>
      <xdr:col>12</xdr:col>
      <xdr:colOff>261938</xdr:colOff>
      <xdr:row>69</xdr:row>
      <xdr:rowOff>172641</xdr:rowOff>
    </xdr:to>
    <xdr:cxnSp macro="">
      <xdr:nvCxnSpPr>
        <xdr:cNvPr id="37" name="Rovná spojovacia šípka 36">
          <a:extLst>
            <a:ext uri="{FF2B5EF4-FFF2-40B4-BE49-F238E27FC236}">
              <a16:creationId xmlns:a16="http://schemas.microsoft.com/office/drawing/2014/main" id="{5069C454-621E-41A1-A826-5FA4A1D64A08}"/>
            </a:ext>
          </a:extLst>
        </xdr:cNvPr>
        <xdr:cNvCxnSpPr/>
      </xdr:nvCxnSpPr>
      <xdr:spPr>
        <a:xfrm flipV="1">
          <a:off x="7439025" y="11682413"/>
          <a:ext cx="547688" cy="1101328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9</xdr:col>
      <xdr:colOff>16212</xdr:colOff>
      <xdr:row>58</xdr:row>
      <xdr:rowOff>93718</xdr:rowOff>
    </xdr:from>
    <xdr:to>
      <xdr:col>9</xdr:col>
      <xdr:colOff>339959</xdr:colOff>
      <xdr:row>58</xdr:row>
      <xdr:rowOff>93718</xdr:rowOff>
    </xdr:to>
    <xdr:cxnSp macro="">
      <xdr:nvCxnSpPr>
        <xdr:cNvPr id="42" name="Rovná spojovacia šípka 41">
          <a:extLst>
            <a:ext uri="{FF2B5EF4-FFF2-40B4-BE49-F238E27FC236}">
              <a16:creationId xmlns:a16="http://schemas.microsoft.com/office/drawing/2014/main" id="{C72BFC20-D101-469C-8B5E-49558E625B7A}"/>
            </a:ext>
          </a:extLst>
        </xdr:cNvPr>
        <xdr:cNvCxnSpPr/>
      </xdr:nvCxnSpPr>
      <xdr:spPr>
        <a:xfrm>
          <a:off x="5512340" y="10603644"/>
          <a:ext cx="323747" cy="0"/>
        </a:xfrm>
        <a:prstGeom prst="straightConnector1">
          <a:avLst/>
        </a:prstGeom>
        <a:ln w="19050">
          <a:solidFill>
            <a:srgbClr val="00B0F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>
    <xdr:from>
      <xdr:col>7</xdr:col>
      <xdr:colOff>325244</xdr:colOff>
      <xdr:row>52</xdr:row>
      <xdr:rowOff>115119</xdr:rowOff>
    </xdr:from>
    <xdr:to>
      <xdr:col>9</xdr:col>
      <xdr:colOff>378785</xdr:colOff>
      <xdr:row>52</xdr:row>
      <xdr:rowOff>115119</xdr:rowOff>
    </xdr:to>
    <xdr:cxnSp macro="">
      <xdr:nvCxnSpPr>
        <xdr:cNvPr id="44" name="Rovná spojovacia šípka 43">
          <a:extLst>
            <a:ext uri="{FF2B5EF4-FFF2-40B4-BE49-F238E27FC236}">
              <a16:creationId xmlns:a16="http://schemas.microsoft.com/office/drawing/2014/main" id="{744C51FC-90A8-4BED-ACA1-005F2287F406}"/>
            </a:ext>
          </a:extLst>
        </xdr:cNvPr>
        <xdr:cNvCxnSpPr/>
      </xdr:nvCxnSpPr>
      <xdr:spPr>
        <a:xfrm>
          <a:off x="4990171" y="9472851"/>
          <a:ext cx="889882" cy="0"/>
        </a:xfrm>
        <a:prstGeom prst="straightConnector1">
          <a:avLst/>
        </a:prstGeom>
        <a:ln w="19050">
          <a:solidFill>
            <a:schemeClr val="accent2">
              <a:lumMod val="75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 editAs="oneCell">
    <xdr:from>
      <xdr:col>14</xdr:col>
      <xdr:colOff>1504950</xdr:colOff>
      <xdr:row>29</xdr:row>
      <xdr:rowOff>76200</xdr:rowOff>
    </xdr:from>
    <xdr:to>
      <xdr:col>18</xdr:col>
      <xdr:colOff>1019175</xdr:colOff>
      <xdr:row>72</xdr:row>
      <xdr:rowOff>16176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id="{96FC3C19-7EEC-0B7B-1E88-364D35001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2300" y="6000750"/>
          <a:ext cx="7772400" cy="81600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ív Office 2013 – 2022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6AB57-5245-49B9-9C83-0D5554E55885}">
  <dimension ref="A1:AP85"/>
  <sheetViews>
    <sheetView showGridLines="0" tabSelected="1" zoomScaleNormal="100" workbookViewId="0">
      <selection activeCell="Q104" sqref="Q104"/>
    </sheetView>
  </sheetViews>
  <sheetFormatPr defaultRowHeight="15" x14ac:dyDescent="0.25"/>
  <cols>
    <col min="1" max="1" width="0.85546875" customWidth="1"/>
    <col min="2" max="2" width="3" bestFit="1" customWidth="1"/>
    <col min="3" max="4" width="6.5703125" bestFit="1" customWidth="1"/>
    <col min="5" max="6" width="16.85546875" customWidth="1"/>
    <col min="7" max="7" width="19.28515625" bestFit="1" customWidth="1"/>
    <col min="8" max="8" width="11.5703125" bestFit="1" customWidth="1"/>
    <col min="9" max="9" width="1" customWidth="1"/>
    <col min="12" max="12" width="15" bestFit="1" customWidth="1"/>
    <col min="13" max="13" width="10.140625" customWidth="1"/>
    <col min="14" max="14" width="13.140625" bestFit="1" customWidth="1"/>
    <col min="15" max="15" width="40.140625" bestFit="1" customWidth="1"/>
    <col min="16" max="16" width="24.42578125" customWidth="1"/>
    <col min="17" max="17" width="28.7109375" customWidth="1"/>
    <col min="18" max="18" width="30.5703125" customWidth="1"/>
    <col min="19" max="20" width="29.28515625" customWidth="1"/>
    <col min="21" max="22" width="21.42578125" customWidth="1"/>
    <col min="23" max="23" width="24.42578125" hidden="1" customWidth="1"/>
    <col min="24" max="24" width="9.140625" hidden="1" customWidth="1"/>
    <col min="25" max="25" width="13.85546875" hidden="1" customWidth="1"/>
    <col min="26" max="27" width="24.140625" hidden="1" customWidth="1"/>
    <col min="28" max="28" width="9.140625" hidden="1" customWidth="1"/>
    <col min="29" max="35" width="20.7109375" hidden="1" customWidth="1"/>
    <col min="36" max="36" width="9" hidden="1" customWidth="1"/>
    <col min="37" max="37" width="8.5703125" hidden="1" customWidth="1"/>
    <col min="38" max="38" width="8.42578125" hidden="1" customWidth="1"/>
    <col min="39" max="39" width="7.85546875" hidden="1" customWidth="1"/>
    <col min="40" max="40" width="10.7109375" hidden="1" customWidth="1"/>
    <col min="41" max="41" width="7" hidden="1" customWidth="1"/>
    <col min="42" max="42" width="11.140625" hidden="1" customWidth="1"/>
    <col min="43" max="46" width="0" hidden="1" customWidth="1"/>
  </cols>
  <sheetData>
    <row r="1" spans="1:35" ht="5.25" customHeight="1" x14ac:dyDescent="0.25"/>
    <row r="2" spans="1:35" x14ac:dyDescent="0.25">
      <c r="B2" s="3"/>
      <c r="C2" s="3"/>
      <c r="D2" s="3"/>
      <c r="E2" s="3"/>
      <c r="F2" s="3"/>
      <c r="G2" s="3"/>
      <c r="H2" s="3"/>
      <c r="I2" s="3"/>
      <c r="J2" s="3"/>
      <c r="K2" s="1"/>
      <c r="L2" s="1"/>
    </row>
    <row r="3" spans="1:35" ht="5.25" customHeight="1" thickBot="1" x14ac:dyDescent="0.3">
      <c r="J3" s="3"/>
      <c r="K3" s="1"/>
      <c r="L3" s="1"/>
    </row>
    <row r="4" spans="1:35" ht="16.5" customHeight="1" thickTop="1" thickBot="1" x14ac:dyDescent="0.3">
      <c r="B4" s="65" t="s">
        <v>19</v>
      </c>
      <c r="C4" s="65"/>
      <c r="D4" s="65"/>
      <c r="E4" s="65"/>
      <c r="F4" s="65"/>
      <c r="G4" s="61" t="s">
        <v>6</v>
      </c>
      <c r="H4" s="66">
        <v>0</v>
      </c>
      <c r="I4" s="28"/>
      <c r="J4" s="3"/>
      <c r="K4" s="1"/>
      <c r="L4" s="1"/>
    </row>
    <row r="5" spans="1:35" ht="17.25" customHeight="1" thickBot="1" x14ac:dyDescent="0.3">
      <c r="B5" s="65"/>
      <c r="C5" s="65"/>
      <c r="D5" s="65"/>
      <c r="E5" s="65"/>
      <c r="F5" s="65"/>
      <c r="G5" s="62"/>
      <c r="H5" s="67"/>
      <c r="I5" s="28"/>
      <c r="J5" s="3"/>
      <c r="K5" s="1"/>
      <c r="L5" s="1"/>
    </row>
    <row r="6" spans="1:35" ht="16.5" customHeight="1" thickTop="1" thickBot="1" x14ac:dyDescent="0.3">
      <c r="B6" s="68" t="s">
        <v>21</v>
      </c>
      <c r="C6" s="68"/>
      <c r="D6" s="68"/>
      <c r="E6" s="68"/>
      <c r="F6" s="68"/>
      <c r="G6" s="61" t="s">
        <v>6</v>
      </c>
      <c r="H6" s="66">
        <v>0</v>
      </c>
      <c r="I6" s="28"/>
      <c r="J6" s="3"/>
      <c r="K6" s="1"/>
      <c r="L6" s="1"/>
      <c r="AI6" s="16"/>
    </row>
    <row r="7" spans="1:35" ht="16.5" customHeight="1" thickBot="1" x14ac:dyDescent="0.3">
      <c r="B7" s="68"/>
      <c r="C7" s="68"/>
      <c r="D7" s="68"/>
      <c r="E7" s="68"/>
      <c r="F7" s="68"/>
      <c r="G7" s="62"/>
      <c r="H7" s="67"/>
      <c r="I7" s="28"/>
      <c r="J7" s="3"/>
      <c r="K7" s="1"/>
      <c r="L7" s="1"/>
      <c r="AI7" s="16"/>
    </row>
    <row r="8" spans="1:35" ht="16.5" customHeight="1" thickTop="1" thickBot="1" x14ac:dyDescent="0.3">
      <c r="B8" s="60" t="s">
        <v>24</v>
      </c>
      <c r="C8" s="60"/>
      <c r="D8" s="60"/>
      <c r="E8" s="60"/>
      <c r="F8" s="60"/>
      <c r="G8" s="61" t="s">
        <v>6</v>
      </c>
      <c r="H8" s="63">
        <v>2000</v>
      </c>
      <c r="I8" s="29"/>
      <c r="J8" s="3"/>
      <c r="K8" s="1"/>
      <c r="L8" s="1"/>
      <c r="AG8" s="1"/>
      <c r="AH8" s="1"/>
      <c r="AI8" s="16"/>
    </row>
    <row r="9" spans="1:35" ht="16.5" customHeight="1" thickBot="1" x14ac:dyDescent="0.3">
      <c r="B9" s="60"/>
      <c r="C9" s="60"/>
      <c r="D9" s="60"/>
      <c r="E9" s="60"/>
      <c r="F9" s="60"/>
      <c r="G9" s="62"/>
      <c r="H9" s="64"/>
      <c r="I9" s="29"/>
      <c r="J9" s="3"/>
      <c r="K9" s="1"/>
      <c r="L9" s="1"/>
      <c r="AG9" s="1"/>
      <c r="AH9" s="1"/>
      <c r="AI9" s="16"/>
    </row>
    <row r="10" spans="1:35" ht="5.25" customHeight="1" thickTop="1" x14ac:dyDescent="0.25">
      <c r="E10" s="24"/>
      <c r="F10" s="24"/>
      <c r="G10" s="24"/>
      <c r="H10" s="26"/>
      <c r="I10" s="25"/>
      <c r="J10" s="3"/>
      <c r="K10" s="1"/>
      <c r="L10" s="1"/>
      <c r="AG10" s="1"/>
      <c r="AH10" s="1"/>
      <c r="AI10" s="16"/>
    </row>
    <row r="11" spans="1:35" ht="16.5" customHeight="1" x14ac:dyDescent="0.25">
      <c r="B11" s="27"/>
      <c r="C11" s="3"/>
      <c r="D11" s="3"/>
      <c r="E11" s="3"/>
      <c r="F11" s="3"/>
      <c r="G11" s="3"/>
      <c r="H11" s="3"/>
      <c r="I11" s="3"/>
      <c r="J11" s="3"/>
      <c r="K11" s="1"/>
      <c r="L11" s="1"/>
      <c r="Z11" s="1"/>
      <c r="AA11" s="1"/>
    </row>
    <row r="12" spans="1:35" ht="16.5" customHeight="1" x14ac:dyDescent="0.25">
      <c r="K12" s="1"/>
      <c r="L12" s="1"/>
      <c r="Y12" cm="1">
        <f t="array" ref="Y12:Y14">_xlfn._xlws.SORT(Z12:Z14)</f>
        <v>1920</v>
      </c>
      <c r="Z12">
        <f>INDEX(G30:G82, MATCH(Y30, AA30:AA82, 0))</f>
        <v>2020.06</v>
      </c>
    </row>
    <row r="13" spans="1:35" ht="16.5" customHeight="1" x14ac:dyDescent="0.25">
      <c r="Y13">
        <v>2020.06</v>
      </c>
      <c r="Z13" s="11">
        <f>INDEX(G30:G82, MATCH(Y31, AA30:AA82, 0))</f>
        <v>2040</v>
      </c>
      <c r="AA13" s="1"/>
    </row>
    <row r="14" spans="1:35" ht="5.25" customHeight="1" x14ac:dyDescent="0.25">
      <c r="A14" s="12"/>
      <c r="L14" s="1"/>
      <c r="Y14">
        <v>2040</v>
      </c>
      <c r="Z14" s="11">
        <f>INDEX(G30:G82, MATCH(Y32, AA30:AA82, 0))</f>
        <v>1920</v>
      </c>
      <c r="AA14" s="1"/>
    </row>
    <row r="15" spans="1:35" ht="24.75" customHeight="1" x14ac:dyDescent="0.25">
      <c r="B15" s="34"/>
      <c r="C15" s="34"/>
      <c r="D15" s="34"/>
      <c r="E15" s="34"/>
      <c r="F15" s="34"/>
      <c r="G15" s="34"/>
      <c r="H15" s="34"/>
      <c r="I15" s="34"/>
      <c r="J15" s="34"/>
      <c r="K15" s="1"/>
      <c r="L15" s="1"/>
      <c r="Z15" s="8"/>
      <c r="AA15" s="1"/>
    </row>
    <row r="16" spans="1:35" ht="9.75" customHeight="1" thickBot="1" x14ac:dyDescent="0.3">
      <c r="J16" s="34"/>
      <c r="K16" s="1"/>
      <c r="L16" s="1"/>
      <c r="Z16" s="8"/>
      <c r="AA16" s="1"/>
    </row>
    <row r="17" spans="2:34" ht="26.25" customHeight="1" thickTop="1" thickBot="1" x14ac:dyDescent="0.3">
      <c r="H17" s="40" cm="1">
        <f t="array" ref="H17:H19">_xlfn._xlws.SORT(Z12:Z14)</f>
        <v>1920</v>
      </c>
      <c r="J17" s="34"/>
      <c r="Z17" s="8"/>
      <c r="AA17" s="1"/>
    </row>
    <row r="18" spans="2:34" ht="26.25" customHeight="1" thickTop="1" thickBot="1" x14ac:dyDescent="0.3">
      <c r="B18" s="43" t="s">
        <v>25</v>
      </c>
      <c r="C18" s="44"/>
      <c r="D18" s="44"/>
      <c r="E18" s="44"/>
      <c r="F18" s="45"/>
      <c r="G18" s="46" t="s">
        <v>6</v>
      </c>
      <c r="H18" s="41">
        <v>2020.06</v>
      </c>
      <c r="J18" s="34"/>
      <c r="K18" s="12"/>
      <c r="Z18" s="8"/>
      <c r="AA18" s="1"/>
    </row>
    <row r="19" spans="2:34" ht="26.25" customHeight="1" thickBot="1" x14ac:dyDescent="0.3">
      <c r="B19" s="42"/>
      <c r="C19" s="42"/>
      <c r="D19" s="42"/>
      <c r="E19" s="42"/>
      <c r="F19" s="42"/>
      <c r="G19" s="42"/>
      <c r="H19" s="41">
        <v>2040</v>
      </c>
      <c r="J19" s="34"/>
      <c r="K19" s="12"/>
      <c r="Y19" s="8"/>
      <c r="Z19" s="8"/>
      <c r="AA19" s="1"/>
    </row>
    <row r="20" spans="2:34" ht="9.75" customHeight="1" thickTop="1" x14ac:dyDescent="0.25">
      <c r="B20" s="42"/>
      <c r="C20" s="42"/>
      <c r="D20" s="42"/>
      <c r="E20" s="42"/>
      <c r="F20" s="42"/>
      <c r="G20" s="32"/>
      <c r="H20" s="32"/>
      <c r="J20" s="34"/>
      <c r="K20" s="12"/>
      <c r="R20" s="1"/>
      <c r="Y20" s="8"/>
      <c r="Z20" s="8"/>
      <c r="AA20" s="8"/>
      <c r="AF20" s="1" t="s">
        <v>14</v>
      </c>
      <c r="AG20" s="1"/>
      <c r="AH20" s="1" t="s">
        <v>18</v>
      </c>
    </row>
    <row r="21" spans="2:34" ht="16.5" customHeight="1" x14ac:dyDescent="0.25">
      <c r="B21" s="34"/>
      <c r="C21" s="34"/>
      <c r="D21" s="34"/>
      <c r="E21" s="34"/>
      <c r="F21" s="34"/>
      <c r="G21" s="34"/>
      <c r="H21" s="34"/>
      <c r="I21" s="34"/>
      <c r="J21" s="34"/>
      <c r="Y21" s="8"/>
      <c r="Z21" s="8"/>
      <c r="AA21" s="8"/>
      <c r="AB21" s="16"/>
      <c r="AC21" s="16"/>
      <c r="AF21" s="1" t="s">
        <v>15</v>
      </c>
      <c r="AG21" s="1" t="s">
        <v>16</v>
      </c>
    </row>
    <row r="22" spans="2:34" ht="16.5" customHeight="1" thickBot="1" x14ac:dyDescent="0.3">
      <c r="P22" s="1"/>
      <c r="Z22" s="16"/>
      <c r="AA22" s="16"/>
      <c r="AB22" s="16"/>
      <c r="AC22" s="16"/>
      <c r="AF22" s="35" t="s">
        <v>3</v>
      </c>
      <c r="AG22" s="35" t="s">
        <v>13</v>
      </c>
    </row>
    <row r="23" spans="2:34" ht="15.75" thickBot="1" x14ac:dyDescent="0.3">
      <c r="P23" s="1"/>
      <c r="S23" s="9" t="s">
        <v>7</v>
      </c>
      <c r="T23" s="10"/>
      <c r="Z23" s="16"/>
      <c r="AA23" s="16"/>
      <c r="AB23" s="16"/>
      <c r="AC23" s="16"/>
      <c r="AF23" s="35"/>
      <c r="AG23" s="35"/>
    </row>
    <row r="24" spans="2:34" x14ac:dyDescent="0.25">
      <c r="P24" s="1"/>
      <c r="S24" s="47" t="s">
        <v>11</v>
      </c>
      <c r="T24" s="47" t="s">
        <v>10</v>
      </c>
      <c r="Z24" s="16"/>
      <c r="AA24" s="16"/>
      <c r="AB24" s="16"/>
      <c r="AC24" s="16"/>
      <c r="AF24" s="36" t="s">
        <v>0</v>
      </c>
      <c r="AG24" s="36" t="s">
        <v>0</v>
      </c>
    </row>
    <row r="25" spans="2:34" ht="18.75" customHeight="1" thickBot="1" x14ac:dyDescent="0.3">
      <c r="P25" s="1"/>
      <c r="S25" s="48"/>
      <c r="T25" s="48"/>
      <c r="Z25" s="16"/>
      <c r="AA25" s="16"/>
      <c r="AB25" s="16"/>
      <c r="AC25" s="16"/>
      <c r="AF25" s="36"/>
      <c r="AG25" s="36"/>
    </row>
    <row r="26" spans="2:34" ht="18.75" customHeight="1" thickBot="1" x14ac:dyDescent="0.3">
      <c r="H26" s="33"/>
      <c r="P26" s="1"/>
      <c r="S26" s="4" t="s">
        <v>8</v>
      </c>
      <c r="T26" s="4" t="s">
        <v>9</v>
      </c>
      <c r="U26" s="1"/>
      <c r="Z26" s="16"/>
      <c r="AA26" s="16"/>
      <c r="AB26" s="16"/>
      <c r="AC26" s="16"/>
      <c r="AF26" s="36"/>
      <c r="AG26" s="36"/>
    </row>
    <row r="27" spans="2:34" ht="25.5" customHeight="1" x14ac:dyDescent="0.25">
      <c r="B27" s="1"/>
      <c r="C27" s="1"/>
      <c r="D27" s="1"/>
      <c r="E27" s="53" t="s">
        <v>26</v>
      </c>
      <c r="F27" s="54"/>
      <c r="G27" s="57" t="s">
        <v>22</v>
      </c>
      <c r="S27" s="6"/>
      <c r="T27" s="5"/>
      <c r="Z27" s="31"/>
      <c r="AA27" s="31"/>
      <c r="AB27" s="16"/>
      <c r="AC27" s="16"/>
      <c r="AD27" s="16"/>
      <c r="AF27" s="36">
        <v>100</v>
      </c>
      <c r="AG27" s="36">
        <v>20</v>
      </c>
    </row>
    <row r="28" spans="2:34" ht="15.75" customHeight="1" thickBot="1" x14ac:dyDescent="0.3">
      <c r="B28" s="1"/>
      <c r="C28" s="1"/>
      <c r="D28" s="1"/>
      <c r="E28" s="55"/>
      <c r="F28" s="56"/>
      <c r="G28" s="58"/>
      <c r="S28" s="6"/>
      <c r="T28" s="5"/>
      <c r="U28" s="11"/>
      <c r="Z28" s="31"/>
      <c r="AA28" s="31"/>
      <c r="AB28" s="16"/>
      <c r="AC28" s="16"/>
      <c r="AD28" s="16"/>
      <c r="AF28" s="36"/>
      <c r="AG28" s="36"/>
    </row>
    <row r="29" spans="2:34" ht="15.75" customHeight="1" thickBot="1" x14ac:dyDescent="0.3">
      <c r="B29" s="1"/>
      <c r="C29" s="38"/>
      <c r="D29" s="4" t="s">
        <v>23</v>
      </c>
      <c r="E29" s="59" t="s">
        <v>6</v>
      </c>
      <c r="F29" s="59"/>
      <c r="G29" s="37" t="s">
        <v>6</v>
      </c>
      <c r="H29" s="1"/>
      <c r="I29" s="1"/>
      <c r="J29" s="1"/>
      <c r="K29" s="1"/>
      <c r="L29" s="1"/>
      <c r="M29" s="1"/>
      <c r="S29" s="6"/>
      <c r="T29" s="5"/>
      <c r="U29" s="11"/>
      <c r="Z29" s="31"/>
      <c r="AA29" s="31"/>
      <c r="AB29" s="16"/>
      <c r="AC29" s="16"/>
      <c r="AD29" s="16"/>
      <c r="AF29" s="36"/>
      <c r="AG29" s="36"/>
    </row>
    <row r="30" spans="2:34" x14ac:dyDescent="0.25">
      <c r="C30" s="39">
        <v>1</v>
      </c>
      <c r="D30" s="2" t="s">
        <v>5</v>
      </c>
      <c r="E30" s="21">
        <f>$H$6+$AF$31</f>
        <v>30.83</v>
      </c>
      <c r="F30" s="21">
        <f>E30+$AF$33</f>
        <v>69.22999999999999</v>
      </c>
      <c r="G30" s="21"/>
      <c r="S30" s="6"/>
      <c r="T30" s="5"/>
      <c r="U30" s="8"/>
      <c r="Y30">
        <f>SMALL(AA30:AA82,1)</f>
        <v>20.059999999999945</v>
      </c>
      <c r="Z30" s="16"/>
      <c r="AA30" s="16">
        <f>ABS(G30-$H$8)</f>
        <v>2000</v>
      </c>
      <c r="AB30" s="16"/>
      <c r="AC30" s="16"/>
      <c r="AD30" s="16"/>
      <c r="AF30" s="36" t="s">
        <v>1</v>
      </c>
      <c r="AG30" s="36" t="s">
        <v>1</v>
      </c>
    </row>
    <row r="31" spans="2:34" x14ac:dyDescent="0.25">
      <c r="C31" s="19"/>
      <c r="D31" s="2" t="s">
        <v>12</v>
      </c>
      <c r="E31" s="21">
        <f>$H$6+$AF$27+$H$4+$AG$31</f>
        <v>103.8</v>
      </c>
      <c r="F31" s="21">
        <f>E31+$AG$33</f>
        <v>116.2</v>
      </c>
      <c r="G31" s="22"/>
      <c r="S31" s="6"/>
      <c r="T31" s="5"/>
      <c r="U31" s="8"/>
      <c r="Y31">
        <f>SMALL(AA30:AA82,2)</f>
        <v>40</v>
      </c>
      <c r="Z31" s="16"/>
      <c r="AA31" s="16">
        <f t="shared" ref="AA31:AA82" si="0">ABS(G31-$H$8)</f>
        <v>2000</v>
      </c>
      <c r="AB31" s="16"/>
      <c r="AC31" s="16"/>
      <c r="AD31" s="16"/>
      <c r="AF31" s="36">
        <v>30.83</v>
      </c>
      <c r="AG31" s="36">
        <v>3.8</v>
      </c>
    </row>
    <row r="32" spans="2:34" ht="15.75" thickBot="1" x14ac:dyDescent="0.3">
      <c r="C32" s="18">
        <v>2</v>
      </c>
      <c r="D32" s="2" t="s">
        <v>5</v>
      </c>
      <c r="E32" s="21">
        <f t="shared" ref="E32:E63" si="1">E30+$AF$27+(2*($H$4))+$AG$27</f>
        <v>150.82999999999998</v>
      </c>
      <c r="F32" s="21">
        <f>E32+$AF$33</f>
        <v>189.23</v>
      </c>
      <c r="G32" s="22">
        <f>F32+$AF$31</f>
        <v>220.06</v>
      </c>
      <c r="S32" s="7"/>
      <c r="T32" s="7"/>
      <c r="U32" s="8"/>
      <c r="Y32">
        <f>SMALL(AA30:AA82,3)</f>
        <v>80</v>
      </c>
      <c r="Z32" s="16"/>
      <c r="AA32" s="16">
        <f t="shared" si="0"/>
        <v>1779.94</v>
      </c>
      <c r="AB32" s="30"/>
      <c r="AC32" s="16"/>
      <c r="AD32" s="16"/>
      <c r="AF32" s="36" t="s">
        <v>17</v>
      </c>
      <c r="AG32" s="36" t="s">
        <v>2</v>
      </c>
    </row>
    <row r="33" spans="3:33" ht="15.75" thickBot="1" x14ac:dyDescent="0.3">
      <c r="C33" s="19"/>
      <c r="D33" s="2" t="s">
        <v>12</v>
      </c>
      <c r="E33" s="21">
        <f t="shared" si="1"/>
        <v>223.8</v>
      </c>
      <c r="F33" s="21">
        <f>E33+$AG$33</f>
        <v>236.20000000000002</v>
      </c>
      <c r="G33" s="22">
        <f>F33+$AG$31</f>
        <v>240.00000000000003</v>
      </c>
      <c r="S33" s="49" t="s">
        <v>27</v>
      </c>
      <c r="T33" s="50"/>
      <c r="U33" s="8"/>
      <c r="Y33" s="1"/>
      <c r="Z33" s="16"/>
      <c r="AA33" s="16">
        <f t="shared" si="0"/>
        <v>1760</v>
      </c>
      <c r="AB33" s="16"/>
      <c r="AC33" s="16"/>
      <c r="AD33" s="16"/>
      <c r="AF33" s="36">
        <v>38.4</v>
      </c>
      <c r="AG33" s="36">
        <v>12.4</v>
      </c>
    </row>
    <row r="34" spans="3:33" ht="15.75" thickBot="1" x14ac:dyDescent="0.3">
      <c r="C34" s="18">
        <v>3</v>
      </c>
      <c r="D34" s="2" t="s">
        <v>5</v>
      </c>
      <c r="E34" s="21">
        <f t="shared" si="1"/>
        <v>270.83</v>
      </c>
      <c r="F34" s="21">
        <f>E34+$AF$33</f>
        <v>309.22999999999996</v>
      </c>
      <c r="G34" s="22">
        <f>F34+$AF$31</f>
        <v>340.05999999999995</v>
      </c>
      <c r="N34" s="12"/>
      <c r="S34" s="51">
        <f>COUNTIF(E30:F65,"&lt;" &amp; H19)</f>
        <v>68</v>
      </c>
      <c r="T34" s="52"/>
      <c r="Y34" s="1"/>
      <c r="Z34" s="16"/>
      <c r="AA34" s="16">
        <f t="shared" si="0"/>
        <v>1659.94</v>
      </c>
      <c r="AB34" s="16"/>
      <c r="AC34" s="16"/>
      <c r="AD34" s="16"/>
      <c r="AF34" s="36" t="s">
        <v>4</v>
      </c>
      <c r="AG34" s="36" t="s">
        <v>4</v>
      </c>
    </row>
    <row r="35" spans="3:33" x14ac:dyDescent="0.25">
      <c r="C35" s="19"/>
      <c r="D35" s="2" t="s">
        <v>12</v>
      </c>
      <c r="E35" s="21">
        <f t="shared" si="1"/>
        <v>343.8</v>
      </c>
      <c r="F35" s="21">
        <f>E35+$AG$33</f>
        <v>356.2</v>
      </c>
      <c r="G35" s="22">
        <f>F35+$AG$31</f>
        <v>360</v>
      </c>
      <c r="Y35" s="1"/>
      <c r="Z35" s="16"/>
      <c r="AA35" s="16">
        <f t="shared" si="0"/>
        <v>1640</v>
      </c>
      <c r="AB35" s="16"/>
      <c r="AC35" s="16"/>
      <c r="AD35" s="16"/>
      <c r="AF35" s="36"/>
      <c r="AG35" s="36"/>
    </row>
    <row r="36" spans="3:33" x14ac:dyDescent="0.25">
      <c r="C36" s="18">
        <v>4</v>
      </c>
      <c r="D36" s="2" t="s">
        <v>5</v>
      </c>
      <c r="E36" s="21">
        <f t="shared" si="1"/>
        <v>390.83</v>
      </c>
      <c r="F36" s="21">
        <f>E36+$AF$33</f>
        <v>429.22999999999996</v>
      </c>
      <c r="G36" s="22">
        <f>F36+$AF$31</f>
        <v>460.05999999999995</v>
      </c>
      <c r="Z36" s="16"/>
      <c r="AA36" s="16">
        <f t="shared" si="0"/>
        <v>1539.94</v>
      </c>
      <c r="AB36" s="16"/>
      <c r="AC36" s="16"/>
      <c r="AD36" s="16"/>
    </row>
    <row r="37" spans="3:33" x14ac:dyDescent="0.25">
      <c r="C37" s="19"/>
      <c r="D37" s="2" t="s">
        <v>12</v>
      </c>
      <c r="E37" s="21">
        <f t="shared" si="1"/>
        <v>463.8</v>
      </c>
      <c r="F37" s="21">
        <f>E37+$AG$33</f>
        <v>476.2</v>
      </c>
      <c r="G37" s="22">
        <f>F37+$AG$31</f>
        <v>480</v>
      </c>
      <c r="Z37" s="16"/>
      <c r="AA37" s="16">
        <f t="shared" si="0"/>
        <v>1520</v>
      </c>
      <c r="AB37" s="16"/>
      <c r="AC37" s="16"/>
      <c r="AD37" s="16"/>
    </row>
    <row r="38" spans="3:33" x14ac:dyDescent="0.25">
      <c r="C38" s="18">
        <v>5</v>
      </c>
      <c r="D38" s="2" t="s">
        <v>5</v>
      </c>
      <c r="E38" s="21">
        <f t="shared" si="1"/>
        <v>510.83</v>
      </c>
      <c r="F38" s="21">
        <f>E38+$AF$33</f>
        <v>549.23</v>
      </c>
      <c r="G38" s="22">
        <f>F38+$AF$31</f>
        <v>580.06000000000006</v>
      </c>
      <c r="W38" s="13"/>
      <c r="Z38" s="16"/>
      <c r="AA38" s="16">
        <f t="shared" si="0"/>
        <v>1419.94</v>
      </c>
      <c r="AB38" s="16"/>
      <c r="AC38" s="16"/>
      <c r="AD38" s="16"/>
    </row>
    <row r="39" spans="3:33" x14ac:dyDescent="0.25">
      <c r="C39" s="19"/>
      <c r="D39" s="2" t="s">
        <v>12</v>
      </c>
      <c r="E39" s="21">
        <f t="shared" si="1"/>
        <v>583.79999999999995</v>
      </c>
      <c r="F39" s="21">
        <f>E39+$AG$33</f>
        <v>596.19999999999993</v>
      </c>
      <c r="G39" s="22">
        <f>F39+$AG$31</f>
        <v>599.99999999999989</v>
      </c>
      <c r="W39" s="14"/>
      <c r="X39" s="1"/>
      <c r="Y39" s="1"/>
      <c r="Z39" s="30"/>
      <c r="AA39" s="16">
        <f t="shared" si="0"/>
        <v>1400</v>
      </c>
      <c r="AB39" s="30"/>
      <c r="AC39" s="16"/>
      <c r="AD39" s="16"/>
    </row>
    <row r="40" spans="3:33" x14ac:dyDescent="0.25">
      <c r="C40" s="18">
        <v>6</v>
      </c>
      <c r="D40" s="2" t="s">
        <v>5</v>
      </c>
      <c r="E40" s="21">
        <f t="shared" si="1"/>
        <v>630.82999999999993</v>
      </c>
      <c r="F40" s="21">
        <f>E40+$AF$33</f>
        <v>669.2299999999999</v>
      </c>
      <c r="G40" s="22">
        <f>F40+$AF$31</f>
        <v>700.06</v>
      </c>
      <c r="W40" s="13"/>
      <c r="Y40" s="1"/>
      <c r="Z40" s="30"/>
      <c r="AA40" s="16">
        <f t="shared" si="0"/>
        <v>1299.94</v>
      </c>
      <c r="AB40" s="30"/>
      <c r="AC40" s="16"/>
      <c r="AD40" s="16"/>
    </row>
    <row r="41" spans="3:33" x14ac:dyDescent="0.25">
      <c r="C41" s="19"/>
      <c r="D41" s="2" t="s">
        <v>12</v>
      </c>
      <c r="E41" s="21">
        <f t="shared" si="1"/>
        <v>703.8</v>
      </c>
      <c r="F41" s="21">
        <f>E41+$AG$33</f>
        <v>716.19999999999993</v>
      </c>
      <c r="G41" s="22">
        <f>F41+$AG$31</f>
        <v>719.99999999999989</v>
      </c>
      <c r="W41" s="14"/>
      <c r="Y41" s="1"/>
      <c r="Z41" s="30"/>
      <c r="AA41" s="16">
        <f t="shared" si="0"/>
        <v>1280</v>
      </c>
      <c r="AB41" s="30"/>
      <c r="AC41" s="16"/>
      <c r="AD41" s="16"/>
    </row>
    <row r="42" spans="3:33" x14ac:dyDescent="0.25">
      <c r="C42" s="18">
        <v>7</v>
      </c>
      <c r="D42" s="2" t="s">
        <v>5</v>
      </c>
      <c r="E42" s="21">
        <f t="shared" si="1"/>
        <v>750.82999999999993</v>
      </c>
      <c r="F42" s="21">
        <f>E42+$AF$33</f>
        <v>789.2299999999999</v>
      </c>
      <c r="G42" s="22">
        <f>F42+$AF$31</f>
        <v>820.06</v>
      </c>
      <c r="W42" s="13"/>
      <c r="Y42" s="1"/>
      <c r="Z42" s="30"/>
      <c r="AA42" s="16">
        <f t="shared" si="0"/>
        <v>1179.94</v>
      </c>
      <c r="AB42" s="30"/>
      <c r="AC42" s="16"/>
      <c r="AD42" s="30"/>
    </row>
    <row r="43" spans="3:33" x14ac:dyDescent="0.25">
      <c r="C43" s="19"/>
      <c r="D43" s="2" t="s">
        <v>12</v>
      </c>
      <c r="E43" s="21">
        <f t="shared" si="1"/>
        <v>823.8</v>
      </c>
      <c r="F43" s="21">
        <f>E43+$AG$33</f>
        <v>836.19999999999993</v>
      </c>
      <c r="G43" s="22">
        <f>F43+$AG$31</f>
        <v>839.99999999999989</v>
      </c>
      <c r="W43" s="14"/>
      <c r="Z43" s="30"/>
      <c r="AA43" s="16">
        <f t="shared" si="0"/>
        <v>1160</v>
      </c>
      <c r="AB43" s="30"/>
      <c r="AC43" s="16"/>
      <c r="AD43" s="30"/>
    </row>
    <row r="44" spans="3:33" x14ac:dyDescent="0.25">
      <c r="C44" s="18">
        <v>8</v>
      </c>
      <c r="D44" s="2" t="s">
        <v>5</v>
      </c>
      <c r="E44" s="21">
        <f t="shared" si="1"/>
        <v>870.82999999999993</v>
      </c>
      <c r="F44" s="21">
        <f>E44+$AF$33</f>
        <v>909.2299999999999</v>
      </c>
      <c r="G44" s="22">
        <f>F44+$AF$31</f>
        <v>940.06</v>
      </c>
      <c r="W44" s="13"/>
      <c r="Z44" s="30"/>
      <c r="AA44" s="16">
        <f t="shared" si="0"/>
        <v>1059.94</v>
      </c>
      <c r="AB44" s="30"/>
      <c r="AC44" s="16"/>
      <c r="AD44" s="30"/>
    </row>
    <row r="45" spans="3:33" x14ac:dyDescent="0.25">
      <c r="C45" s="19"/>
      <c r="D45" s="2" t="s">
        <v>12</v>
      </c>
      <c r="E45" s="21">
        <f t="shared" si="1"/>
        <v>943.8</v>
      </c>
      <c r="F45" s="21">
        <f>E45+$AG$33</f>
        <v>956.19999999999993</v>
      </c>
      <c r="G45" s="22">
        <f>F45+$AG$31</f>
        <v>959.99999999999989</v>
      </c>
      <c r="W45" s="14"/>
      <c r="Z45" s="30"/>
      <c r="AA45" s="16">
        <f t="shared" si="0"/>
        <v>1040</v>
      </c>
      <c r="AB45" s="30"/>
      <c r="AC45" s="16"/>
      <c r="AD45" s="30"/>
    </row>
    <row r="46" spans="3:33" x14ac:dyDescent="0.25">
      <c r="C46" s="18">
        <v>9</v>
      </c>
      <c r="D46" s="2" t="s">
        <v>5</v>
      </c>
      <c r="E46" s="21">
        <f t="shared" si="1"/>
        <v>990.82999999999993</v>
      </c>
      <c r="F46" s="21">
        <f>E46+$AF$33</f>
        <v>1029.23</v>
      </c>
      <c r="G46" s="22">
        <f>F46+$AF$31</f>
        <v>1060.06</v>
      </c>
      <c r="W46" s="13"/>
      <c r="Z46" s="30"/>
      <c r="AA46" s="16">
        <f t="shared" si="0"/>
        <v>939.94</v>
      </c>
      <c r="AB46" s="30"/>
      <c r="AC46" s="16"/>
      <c r="AD46" s="30"/>
      <c r="AF46" s="16"/>
      <c r="AG46" s="16"/>
    </row>
    <row r="47" spans="3:33" x14ac:dyDescent="0.25">
      <c r="C47" s="19"/>
      <c r="D47" s="2" t="s">
        <v>12</v>
      </c>
      <c r="E47" s="21">
        <f t="shared" si="1"/>
        <v>1063.8</v>
      </c>
      <c r="F47" s="21">
        <f>E47+$AG$33</f>
        <v>1076.2</v>
      </c>
      <c r="G47" s="22">
        <f>F47+$AG$31</f>
        <v>1080</v>
      </c>
      <c r="R47" s="11"/>
      <c r="S47" s="11"/>
      <c r="W47" s="14"/>
      <c r="Z47" s="30"/>
      <c r="AA47" s="16">
        <f t="shared" si="0"/>
        <v>920</v>
      </c>
      <c r="AB47" s="30"/>
      <c r="AC47" s="30"/>
      <c r="AD47" s="30"/>
      <c r="AF47" s="16" cm="1">
        <f t="array" ref="AF47:AF67">_xlfn._xlws.SORT(_xlfn._xlws.FILTER(G32:G82, G32:G82 &gt; $H$8),1,1)</f>
        <v>2020.06</v>
      </c>
      <c r="AG47" s="16"/>
    </row>
    <row r="48" spans="3:33" x14ac:dyDescent="0.25">
      <c r="C48" s="18">
        <v>10</v>
      </c>
      <c r="D48" s="2" t="s">
        <v>5</v>
      </c>
      <c r="E48" s="21">
        <f t="shared" si="1"/>
        <v>1110.83</v>
      </c>
      <c r="F48" s="21">
        <f>E48+$AF$33</f>
        <v>1149.23</v>
      </c>
      <c r="G48" s="22">
        <f>F48+$AF$31</f>
        <v>1180.06</v>
      </c>
      <c r="R48" s="1"/>
      <c r="S48" s="1"/>
      <c r="W48" s="13"/>
      <c r="Z48" s="30"/>
      <c r="AA48" s="16">
        <f t="shared" si="0"/>
        <v>819.94</v>
      </c>
      <c r="AB48" s="30"/>
      <c r="AC48" s="30"/>
      <c r="AD48" s="1"/>
      <c r="AF48" s="16">
        <v>2040</v>
      </c>
      <c r="AG48" s="16"/>
    </row>
    <row r="49" spans="3:33" x14ac:dyDescent="0.25">
      <c r="C49" s="19"/>
      <c r="D49" s="2" t="s">
        <v>12</v>
      </c>
      <c r="E49" s="21">
        <f t="shared" si="1"/>
        <v>1183.8</v>
      </c>
      <c r="F49" s="21">
        <f>E49+$AG$33</f>
        <v>1196.2</v>
      </c>
      <c r="G49" s="22">
        <f>F49+$AG$31</f>
        <v>1200</v>
      </c>
      <c r="S49" s="1"/>
      <c r="W49" s="14"/>
      <c r="Z49" s="16"/>
      <c r="AA49" s="16">
        <f t="shared" si="0"/>
        <v>800</v>
      </c>
      <c r="AB49" s="16"/>
      <c r="AC49" s="16"/>
      <c r="AF49" s="16">
        <v>2140.06</v>
      </c>
      <c r="AG49" s="16"/>
    </row>
    <row r="50" spans="3:33" x14ac:dyDescent="0.25">
      <c r="C50" s="18">
        <v>11</v>
      </c>
      <c r="D50" s="2" t="s">
        <v>5</v>
      </c>
      <c r="E50" s="21">
        <f t="shared" si="1"/>
        <v>1230.83</v>
      </c>
      <c r="F50" s="21">
        <f>E50+$AF$33</f>
        <v>1269.23</v>
      </c>
      <c r="G50" s="22">
        <f>F50+$AF$31</f>
        <v>1300.06</v>
      </c>
      <c r="S50" s="8"/>
      <c r="T50" s="11"/>
      <c r="U50" s="11"/>
      <c r="V50" s="1"/>
      <c r="W50" s="13"/>
      <c r="AA50" s="16">
        <f t="shared" si="0"/>
        <v>699.94</v>
      </c>
      <c r="AF50" s="16">
        <v>2160.0000000000005</v>
      </c>
      <c r="AG50" s="16"/>
    </row>
    <row r="51" spans="3:33" x14ac:dyDescent="0.25">
      <c r="C51" s="19"/>
      <c r="D51" s="2" t="s">
        <v>12</v>
      </c>
      <c r="E51" s="21">
        <f t="shared" si="1"/>
        <v>1303.8</v>
      </c>
      <c r="F51" s="21">
        <f>E51+$AG$33</f>
        <v>1316.2</v>
      </c>
      <c r="G51" s="22">
        <f>F51+$AG$31</f>
        <v>1320</v>
      </c>
      <c r="J51" s="17">
        <f>F31</f>
        <v>116.2</v>
      </c>
      <c r="S51" s="8"/>
      <c r="T51" s="11"/>
      <c r="U51" s="11"/>
      <c r="V51" s="1"/>
      <c r="W51" s="14"/>
      <c r="AA51" s="16">
        <f t="shared" si="0"/>
        <v>680</v>
      </c>
      <c r="AF51" s="16">
        <v>2260.06</v>
      </c>
      <c r="AG51" s="16"/>
    </row>
    <row r="52" spans="3:33" x14ac:dyDescent="0.25">
      <c r="C52" s="18">
        <v>12</v>
      </c>
      <c r="D52" s="2" t="s">
        <v>5</v>
      </c>
      <c r="E52" s="21">
        <f t="shared" si="1"/>
        <v>1350.83</v>
      </c>
      <c r="F52" s="21">
        <f>E52+$AF$33</f>
        <v>1389.23</v>
      </c>
      <c r="G52" s="22">
        <f>F52+$AF$31</f>
        <v>1420.06</v>
      </c>
      <c r="S52" s="1"/>
      <c r="U52" s="1"/>
      <c r="W52" s="13"/>
      <c r="AA52" s="16">
        <f t="shared" si="0"/>
        <v>579.94000000000005</v>
      </c>
      <c r="AF52" s="16">
        <v>2280.0000000000005</v>
      </c>
      <c r="AG52" s="16"/>
    </row>
    <row r="53" spans="3:33" x14ac:dyDescent="0.25">
      <c r="C53" s="19"/>
      <c r="D53" s="2" t="s">
        <v>12</v>
      </c>
      <c r="E53" s="21">
        <f t="shared" si="1"/>
        <v>1423.8</v>
      </c>
      <c r="F53" s="21">
        <f>E53+$AG$33</f>
        <v>1436.2</v>
      </c>
      <c r="G53" s="22">
        <f>F53+$AG$31</f>
        <v>1440</v>
      </c>
      <c r="J53" s="17">
        <f>E31</f>
        <v>103.8</v>
      </c>
      <c r="W53" s="14"/>
      <c r="Z53" s="16"/>
      <c r="AA53" s="16">
        <f t="shared" si="0"/>
        <v>560</v>
      </c>
      <c r="AF53" s="16">
        <v>2380.06</v>
      </c>
      <c r="AG53" s="16"/>
    </row>
    <row r="54" spans="3:33" x14ac:dyDescent="0.25">
      <c r="C54" s="18">
        <v>13</v>
      </c>
      <c r="D54" s="2" t="s">
        <v>5</v>
      </c>
      <c r="E54" s="21">
        <f t="shared" si="1"/>
        <v>1470.83</v>
      </c>
      <c r="F54" s="21">
        <f>E54+$AF$33</f>
        <v>1509.23</v>
      </c>
      <c r="G54" s="22">
        <f>F54+$AF$31</f>
        <v>1540.06</v>
      </c>
      <c r="R54" s="1"/>
      <c r="W54" s="13"/>
      <c r="AA54" s="16">
        <f t="shared" si="0"/>
        <v>459.94000000000005</v>
      </c>
      <c r="AF54" s="16">
        <v>2400.0000000000005</v>
      </c>
      <c r="AG54" s="16"/>
    </row>
    <row r="55" spans="3:33" x14ac:dyDescent="0.25">
      <c r="C55" s="19"/>
      <c r="D55" s="2" t="s">
        <v>12</v>
      </c>
      <c r="E55" s="21">
        <f t="shared" si="1"/>
        <v>1543.8</v>
      </c>
      <c r="F55" s="21">
        <f>E55+$AG$33</f>
        <v>1556.2</v>
      </c>
      <c r="G55" s="22">
        <f>F55+$AG$31</f>
        <v>1560</v>
      </c>
      <c r="J55" s="15"/>
      <c r="T55" s="11"/>
      <c r="U55" s="11"/>
      <c r="W55" s="14"/>
      <c r="Z55" s="16"/>
      <c r="AA55" s="16">
        <f t="shared" si="0"/>
        <v>440</v>
      </c>
      <c r="AF55" s="16">
        <v>2500.06</v>
      </c>
      <c r="AG55" s="16"/>
    </row>
    <row r="56" spans="3:33" x14ac:dyDescent="0.25">
      <c r="C56" s="18">
        <v>14</v>
      </c>
      <c r="D56" s="2" t="s">
        <v>5</v>
      </c>
      <c r="E56" s="21">
        <f t="shared" si="1"/>
        <v>1590.83</v>
      </c>
      <c r="F56" s="21">
        <f>E56+$AF$33</f>
        <v>1629.23</v>
      </c>
      <c r="G56" s="22">
        <f>F56+$AF$31</f>
        <v>1660.06</v>
      </c>
      <c r="W56" s="13"/>
      <c r="Z56" s="16"/>
      <c r="AA56" s="16">
        <f t="shared" si="0"/>
        <v>339.94000000000005</v>
      </c>
      <c r="AF56" s="16">
        <v>2520.0000000000005</v>
      </c>
      <c r="AG56" s="16"/>
    </row>
    <row r="57" spans="3:33" x14ac:dyDescent="0.25">
      <c r="C57" s="19"/>
      <c r="D57" s="2" t="s">
        <v>12</v>
      </c>
      <c r="E57" s="21">
        <f t="shared" si="1"/>
        <v>1663.8</v>
      </c>
      <c r="F57" s="21">
        <f>E57+$AG$33</f>
        <v>1676.2</v>
      </c>
      <c r="G57" s="22">
        <f>F57+$AG$31</f>
        <v>1680</v>
      </c>
      <c r="J57" s="15"/>
      <c r="W57" s="14"/>
      <c r="Z57" s="16"/>
      <c r="AA57" s="16">
        <f t="shared" si="0"/>
        <v>320</v>
      </c>
      <c r="AF57" s="16">
        <v>2620.06</v>
      </c>
      <c r="AG57" s="16"/>
    </row>
    <row r="58" spans="3:33" x14ac:dyDescent="0.25">
      <c r="C58" s="18">
        <v>15</v>
      </c>
      <c r="D58" s="2" t="s">
        <v>5</v>
      </c>
      <c r="E58" s="21">
        <f t="shared" si="1"/>
        <v>1710.83</v>
      </c>
      <c r="F58" s="21">
        <f>E58+$AF$33</f>
        <v>1749.23</v>
      </c>
      <c r="G58" s="22">
        <f>F58+$AF$31</f>
        <v>1780.06</v>
      </c>
      <c r="J58" s="15"/>
      <c r="W58" s="13"/>
      <c r="X58" s="1"/>
      <c r="Z58" s="16"/>
      <c r="AA58" s="16">
        <f t="shared" si="0"/>
        <v>219.94000000000005</v>
      </c>
      <c r="AF58" s="16">
        <v>2640.0000000000005</v>
      </c>
      <c r="AG58" s="16"/>
    </row>
    <row r="59" spans="3:33" ht="15" customHeight="1" x14ac:dyDescent="0.25">
      <c r="C59" s="19"/>
      <c r="D59" s="2" t="s">
        <v>12</v>
      </c>
      <c r="E59" s="21">
        <f t="shared" si="1"/>
        <v>1783.8</v>
      </c>
      <c r="F59" s="21">
        <f>E59+$AG$33</f>
        <v>1796.2</v>
      </c>
      <c r="G59" s="22">
        <f>F59+$AG$31</f>
        <v>1800</v>
      </c>
      <c r="J59" s="17">
        <f>F30</f>
        <v>69.22999999999999</v>
      </c>
      <c r="W59" s="14"/>
      <c r="Z59" s="16"/>
      <c r="AA59" s="16">
        <f t="shared" si="0"/>
        <v>200</v>
      </c>
      <c r="AF59" s="16">
        <v>2740.06</v>
      </c>
      <c r="AG59" s="16"/>
    </row>
    <row r="60" spans="3:33" ht="15" customHeight="1" x14ac:dyDescent="0.25">
      <c r="C60" s="18">
        <v>16</v>
      </c>
      <c r="D60" s="2" t="s">
        <v>5</v>
      </c>
      <c r="E60" s="21">
        <f t="shared" si="1"/>
        <v>1830.83</v>
      </c>
      <c r="F60" s="21">
        <f>E60+$AF$33</f>
        <v>1869.23</v>
      </c>
      <c r="G60" s="22">
        <f>F60+$AF$31</f>
        <v>1900.06</v>
      </c>
      <c r="J60" s="15"/>
      <c r="R60" s="1"/>
      <c r="S60" s="1"/>
      <c r="T60" s="1"/>
      <c r="W60" s="13"/>
      <c r="Z60" s="16"/>
      <c r="AA60" s="16">
        <f t="shared" si="0"/>
        <v>99.940000000000055</v>
      </c>
      <c r="AF60" s="16">
        <v>2760.0000000000005</v>
      </c>
      <c r="AG60" s="16"/>
    </row>
    <row r="61" spans="3:33" x14ac:dyDescent="0.25">
      <c r="C61" s="19"/>
      <c r="D61" s="2" t="s">
        <v>12</v>
      </c>
      <c r="E61" s="21">
        <f t="shared" si="1"/>
        <v>1903.8</v>
      </c>
      <c r="F61" s="21">
        <f>E61+$AG$33</f>
        <v>1916.2</v>
      </c>
      <c r="G61" s="22">
        <f>F61+$AG$31</f>
        <v>1920</v>
      </c>
      <c r="J61" s="15"/>
      <c r="R61" s="1"/>
      <c r="S61" s="1"/>
      <c r="T61" s="1"/>
      <c r="W61" s="14"/>
      <c r="Z61" s="16"/>
      <c r="AA61" s="16">
        <f t="shared" si="0"/>
        <v>80</v>
      </c>
      <c r="AF61" s="16">
        <v>2860.06</v>
      </c>
      <c r="AG61" s="16"/>
    </row>
    <row r="62" spans="3:33" x14ac:dyDescent="0.25">
      <c r="C62" s="18">
        <v>17</v>
      </c>
      <c r="D62" s="2" t="s">
        <v>5</v>
      </c>
      <c r="E62" s="21">
        <f t="shared" si="1"/>
        <v>1950.83</v>
      </c>
      <c r="F62" s="21">
        <f>E62+$AF$33</f>
        <v>1989.23</v>
      </c>
      <c r="G62" s="22">
        <f>F62+$AF$31</f>
        <v>2020.06</v>
      </c>
      <c r="R62" s="1"/>
      <c r="S62" s="1"/>
      <c r="T62" s="1"/>
      <c r="W62" s="13"/>
      <c r="Y62" s="1"/>
      <c r="Z62" s="30"/>
      <c r="AA62" s="16">
        <f t="shared" si="0"/>
        <v>20.059999999999945</v>
      </c>
      <c r="AB62" s="1"/>
      <c r="AC62" s="1"/>
      <c r="AD62" s="1"/>
      <c r="AF62" s="16">
        <v>2880.0000000000005</v>
      </c>
      <c r="AG62" s="16"/>
    </row>
    <row r="63" spans="3:33" x14ac:dyDescent="0.25">
      <c r="C63" s="19"/>
      <c r="D63" s="2" t="s">
        <v>12</v>
      </c>
      <c r="E63" s="21">
        <f t="shared" si="1"/>
        <v>2023.8</v>
      </c>
      <c r="F63" s="21">
        <f>E63+$AG$33</f>
        <v>2036.2</v>
      </c>
      <c r="G63" s="22">
        <f>F63+$AG$31</f>
        <v>2040</v>
      </c>
      <c r="J63" s="15"/>
      <c r="R63" s="1"/>
      <c r="S63" s="1"/>
      <c r="T63" s="1"/>
      <c r="W63" s="14"/>
      <c r="Y63" s="1"/>
      <c r="Z63" s="30"/>
      <c r="AA63" s="16">
        <f t="shared" si="0"/>
        <v>40</v>
      </c>
      <c r="AB63" s="1"/>
      <c r="AC63" s="1"/>
      <c r="AD63" s="1"/>
      <c r="AF63" s="16">
        <v>2980.06</v>
      </c>
      <c r="AG63" s="16"/>
    </row>
    <row r="64" spans="3:33" ht="15" customHeight="1" x14ac:dyDescent="0.25">
      <c r="C64" s="18">
        <v>18</v>
      </c>
      <c r="D64" s="2" t="s">
        <v>5</v>
      </c>
      <c r="E64" s="21">
        <f t="shared" ref="E64:E82" si="2">E62+$AF$27+(2*($H$4))+$AG$27</f>
        <v>2070.83</v>
      </c>
      <c r="F64" s="21">
        <f>E64+$AF$33</f>
        <v>2109.23</v>
      </c>
      <c r="G64" s="22">
        <f>F64+$AF$31</f>
        <v>2140.06</v>
      </c>
      <c r="J64" s="17">
        <f>E30</f>
        <v>30.83</v>
      </c>
      <c r="W64" s="13"/>
      <c r="Y64" s="1"/>
      <c r="Z64" s="30"/>
      <c r="AA64" s="16">
        <f t="shared" si="0"/>
        <v>140.05999999999995</v>
      </c>
      <c r="AB64" s="1"/>
      <c r="AC64" s="1"/>
      <c r="AD64" s="1"/>
      <c r="AF64" s="16">
        <v>3000.0000000000005</v>
      </c>
      <c r="AG64" s="16"/>
    </row>
    <row r="65" spans="3:33" ht="15" customHeight="1" x14ac:dyDescent="0.25">
      <c r="C65" s="19"/>
      <c r="D65" s="2" t="s">
        <v>12</v>
      </c>
      <c r="E65" s="21">
        <f t="shared" si="2"/>
        <v>2143.8000000000002</v>
      </c>
      <c r="F65" s="21">
        <f>E65+$AG$33</f>
        <v>2156.2000000000003</v>
      </c>
      <c r="G65" s="22">
        <f>F65+$AG$31</f>
        <v>2160.0000000000005</v>
      </c>
      <c r="W65" s="14"/>
      <c r="Y65" s="1"/>
      <c r="Z65" s="30"/>
      <c r="AA65" s="16">
        <f t="shared" si="0"/>
        <v>160.00000000000045</v>
      </c>
      <c r="AB65" s="1"/>
      <c r="AC65" s="1"/>
      <c r="AD65" s="1"/>
      <c r="AF65" s="16">
        <v>3100.06</v>
      </c>
      <c r="AG65" s="16"/>
    </row>
    <row r="66" spans="3:33" x14ac:dyDescent="0.25">
      <c r="C66" s="18">
        <v>19</v>
      </c>
      <c r="D66" s="2" t="s">
        <v>5</v>
      </c>
      <c r="E66" s="21">
        <f t="shared" si="2"/>
        <v>2190.83</v>
      </c>
      <c r="F66" s="21">
        <f>E66+$AF$33</f>
        <v>2229.23</v>
      </c>
      <c r="G66" s="22">
        <f>F66+$AF$31</f>
        <v>2260.06</v>
      </c>
      <c r="W66" s="13"/>
      <c r="Y66" s="1"/>
      <c r="Z66" s="30"/>
      <c r="AA66" s="16">
        <f t="shared" si="0"/>
        <v>260.05999999999995</v>
      </c>
      <c r="AB66" s="1"/>
      <c r="AC66" s="1"/>
      <c r="AD66" s="1"/>
      <c r="AF66" s="16">
        <v>3120.0000000000005</v>
      </c>
      <c r="AG66" s="16"/>
    </row>
    <row r="67" spans="3:33" x14ac:dyDescent="0.25">
      <c r="C67" s="19"/>
      <c r="D67" s="2" t="s">
        <v>12</v>
      </c>
      <c r="E67" s="21">
        <f t="shared" si="2"/>
        <v>2263.8000000000002</v>
      </c>
      <c r="F67" s="21">
        <f>E67+$AG$33</f>
        <v>2276.2000000000003</v>
      </c>
      <c r="G67" s="22">
        <f>F67+$AG$31</f>
        <v>2280.0000000000005</v>
      </c>
      <c r="W67" s="14"/>
      <c r="Y67" s="1"/>
      <c r="Z67" s="30"/>
      <c r="AA67" s="16">
        <f t="shared" si="0"/>
        <v>280.00000000000045</v>
      </c>
      <c r="AB67" s="1"/>
      <c r="AC67" s="1"/>
      <c r="AD67" s="1"/>
      <c r="AF67" s="16">
        <v>3220.06</v>
      </c>
      <c r="AG67" s="16"/>
    </row>
    <row r="68" spans="3:33" x14ac:dyDescent="0.25">
      <c r="C68" s="18">
        <v>20</v>
      </c>
      <c r="D68" s="2" t="s">
        <v>5</v>
      </c>
      <c r="E68" s="21">
        <f t="shared" si="2"/>
        <v>2310.83</v>
      </c>
      <c r="F68" s="21">
        <f>E68+$AF$33</f>
        <v>2349.23</v>
      </c>
      <c r="G68" s="22">
        <f>F68+$AF$31</f>
        <v>2380.06</v>
      </c>
      <c r="W68" s="13"/>
      <c r="Y68" s="1"/>
      <c r="Z68" s="30"/>
      <c r="AA68" s="16">
        <f t="shared" si="0"/>
        <v>380.05999999999995</v>
      </c>
      <c r="AB68" s="1"/>
      <c r="AC68" s="1"/>
      <c r="AD68" s="1"/>
      <c r="AF68" s="16"/>
      <c r="AG68" s="16"/>
    </row>
    <row r="69" spans="3:33" x14ac:dyDescent="0.25">
      <c r="C69" s="19"/>
      <c r="D69" s="2" t="s">
        <v>12</v>
      </c>
      <c r="E69" s="21">
        <f t="shared" si="2"/>
        <v>2383.8000000000002</v>
      </c>
      <c r="F69" s="21">
        <f>E69+$AG$33</f>
        <v>2396.2000000000003</v>
      </c>
      <c r="G69" s="22">
        <f>F69+$AG$31</f>
        <v>2400.0000000000005</v>
      </c>
      <c r="W69" s="14"/>
      <c r="Y69" s="1"/>
      <c r="Z69" s="30"/>
      <c r="AA69" s="16">
        <f t="shared" si="0"/>
        <v>400.00000000000045</v>
      </c>
      <c r="AB69" s="1"/>
      <c r="AC69" s="1"/>
      <c r="AD69" s="1"/>
      <c r="AF69" s="16"/>
      <c r="AG69" s="16"/>
    </row>
    <row r="70" spans="3:33" x14ac:dyDescent="0.25">
      <c r="C70" s="18">
        <v>21</v>
      </c>
      <c r="D70" s="2" t="s">
        <v>5</v>
      </c>
      <c r="E70" s="21">
        <f t="shared" si="2"/>
        <v>2430.83</v>
      </c>
      <c r="F70" s="21">
        <f>E70+$AF$33</f>
        <v>2469.23</v>
      </c>
      <c r="G70" s="22">
        <f>F70+$AF$31</f>
        <v>2500.06</v>
      </c>
      <c r="W70" s="13"/>
      <c r="Y70" s="1"/>
      <c r="Z70" s="30"/>
      <c r="AA70" s="16">
        <f t="shared" si="0"/>
        <v>500.05999999999995</v>
      </c>
      <c r="AB70" s="1"/>
      <c r="AC70" s="1"/>
      <c r="AD70" s="1"/>
      <c r="AF70" s="16"/>
      <c r="AG70" s="16"/>
    </row>
    <row r="71" spans="3:33" x14ac:dyDescent="0.25">
      <c r="C71" s="19"/>
      <c r="D71" s="2" t="s">
        <v>12</v>
      </c>
      <c r="E71" s="21">
        <f t="shared" si="2"/>
        <v>2503.8000000000002</v>
      </c>
      <c r="F71" s="21">
        <f>E71+$AG$33</f>
        <v>2516.2000000000003</v>
      </c>
      <c r="G71" s="22">
        <f>F71+$AG$31</f>
        <v>2520.0000000000005</v>
      </c>
      <c r="L71" s="23" t="s">
        <v>20</v>
      </c>
      <c r="W71" s="14"/>
      <c r="Y71" s="1"/>
      <c r="Z71" s="30"/>
      <c r="AA71" s="16">
        <f t="shared" si="0"/>
        <v>520.00000000000045</v>
      </c>
      <c r="AB71" s="1"/>
      <c r="AC71" s="1"/>
      <c r="AD71" s="1"/>
      <c r="AF71" s="16"/>
      <c r="AG71" s="16"/>
    </row>
    <row r="72" spans="3:33" x14ac:dyDescent="0.25">
      <c r="C72" s="18">
        <v>22</v>
      </c>
      <c r="D72" s="2" t="s">
        <v>5</v>
      </c>
      <c r="E72" s="21">
        <f t="shared" si="2"/>
        <v>2550.83</v>
      </c>
      <c r="F72" s="21">
        <f>E72+$AF$33</f>
        <v>2589.23</v>
      </c>
      <c r="G72" s="22">
        <f>F72+$AF$31</f>
        <v>2620.06</v>
      </c>
      <c r="W72" s="13"/>
      <c r="Y72" s="1"/>
      <c r="Z72" s="30"/>
      <c r="AA72" s="16">
        <f t="shared" si="0"/>
        <v>620.05999999999995</v>
      </c>
      <c r="AB72" s="1"/>
      <c r="AC72" s="1"/>
      <c r="AD72" s="1"/>
      <c r="AF72" s="16"/>
      <c r="AG72" s="16"/>
    </row>
    <row r="73" spans="3:33" ht="15.75" customHeight="1" x14ac:dyDescent="0.25">
      <c r="C73" s="19"/>
      <c r="D73" s="2" t="s">
        <v>12</v>
      </c>
      <c r="E73" s="21">
        <f t="shared" si="2"/>
        <v>2623.8</v>
      </c>
      <c r="F73" s="21">
        <f>E73+$AG$33</f>
        <v>2636.2000000000003</v>
      </c>
      <c r="G73" s="22">
        <f>F73+$AG$31</f>
        <v>2640.0000000000005</v>
      </c>
      <c r="W73" s="14"/>
      <c r="Y73" s="1"/>
      <c r="Z73" s="30"/>
      <c r="AA73" s="16">
        <f t="shared" si="0"/>
        <v>640.00000000000045</v>
      </c>
      <c r="AB73" s="1"/>
      <c r="AC73" s="1"/>
      <c r="AD73" s="1"/>
      <c r="AF73" s="16"/>
      <c r="AG73" s="16"/>
    </row>
    <row r="74" spans="3:33" ht="15.75" customHeight="1" x14ac:dyDescent="0.25">
      <c r="C74" s="18">
        <v>23</v>
      </c>
      <c r="D74" s="2" t="s">
        <v>5</v>
      </c>
      <c r="E74" s="21">
        <f t="shared" si="2"/>
        <v>2670.83</v>
      </c>
      <c r="F74" s="21">
        <f>E74+$AF$33</f>
        <v>2709.23</v>
      </c>
      <c r="G74" s="22">
        <f>F74+$AF$31</f>
        <v>2740.06</v>
      </c>
      <c r="W74" s="13"/>
      <c r="Y74" s="1"/>
      <c r="Z74" s="30"/>
      <c r="AA74" s="16">
        <f t="shared" si="0"/>
        <v>740.06</v>
      </c>
      <c r="AB74" s="1"/>
      <c r="AC74" s="1"/>
      <c r="AD74" s="1"/>
      <c r="AF74" s="16"/>
      <c r="AG74" s="16"/>
    </row>
    <row r="75" spans="3:33" x14ac:dyDescent="0.25">
      <c r="C75" s="19"/>
      <c r="D75" s="2" t="s">
        <v>12</v>
      </c>
      <c r="E75" s="21">
        <f t="shared" si="2"/>
        <v>2743.8</v>
      </c>
      <c r="F75" s="21">
        <f>E75+$AG$33</f>
        <v>2756.2000000000003</v>
      </c>
      <c r="G75" s="22">
        <f>F75+$AG$31</f>
        <v>2760.0000000000005</v>
      </c>
      <c r="W75" s="14"/>
      <c r="Y75" s="1"/>
      <c r="Z75" s="30"/>
      <c r="AA75" s="16">
        <f t="shared" si="0"/>
        <v>760.00000000000045</v>
      </c>
      <c r="AB75" s="1"/>
      <c r="AC75" s="1"/>
      <c r="AD75" s="1"/>
      <c r="AF75" s="16"/>
      <c r="AG75" s="16"/>
    </row>
    <row r="76" spans="3:33" x14ac:dyDescent="0.25">
      <c r="C76" s="18">
        <v>24</v>
      </c>
      <c r="D76" s="2" t="s">
        <v>5</v>
      </c>
      <c r="E76" s="21">
        <f t="shared" si="2"/>
        <v>2790.83</v>
      </c>
      <c r="F76" s="21">
        <f>E76+$AF$33</f>
        <v>2829.23</v>
      </c>
      <c r="G76" s="22">
        <f>F76+$AF$31</f>
        <v>2860.06</v>
      </c>
      <c r="Q76" s="1"/>
      <c r="W76" s="13"/>
      <c r="Y76" s="1"/>
      <c r="Z76" s="30"/>
      <c r="AA76" s="16">
        <f t="shared" si="0"/>
        <v>860.06</v>
      </c>
      <c r="AB76" s="1"/>
      <c r="AC76" s="1"/>
      <c r="AD76" s="1"/>
      <c r="AF76" s="16"/>
      <c r="AG76" s="16"/>
    </row>
    <row r="77" spans="3:33" ht="15" customHeight="1" x14ac:dyDescent="0.25">
      <c r="C77" s="19"/>
      <c r="D77" s="2" t="s">
        <v>12</v>
      </c>
      <c r="E77" s="21">
        <f t="shared" si="2"/>
        <v>2863.8</v>
      </c>
      <c r="F77" s="21">
        <f>E77+$AG$33</f>
        <v>2876.2000000000003</v>
      </c>
      <c r="G77" s="22">
        <f>F77+$AG$31</f>
        <v>2880.0000000000005</v>
      </c>
      <c r="Q77" s="1"/>
      <c r="W77" s="14"/>
      <c r="AA77" s="16">
        <f t="shared" si="0"/>
        <v>880.00000000000045</v>
      </c>
      <c r="AF77" s="16"/>
      <c r="AG77" s="16"/>
    </row>
    <row r="78" spans="3:33" ht="15.75" customHeight="1" x14ac:dyDescent="0.25">
      <c r="C78" s="18">
        <v>25</v>
      </c>
      <c r="D78" s="2" t="s">
        <v>5</v>
      </c>
      <c r="E78" s="21">
        <f t="shared" si="2"/>
        <v>2910.83</v>
      </c>
      <c r="F78" s="21">
        <f>E78+$AF$33</f>
        <v>2949.23</v>
      </c>
      <c r="G78" s="22">
        <f>F78+$AF$31</f>
        <v>2980.06</v>
      </c>
      <c r="Q78" s="1"/>
      <c r="W78" s="13"/>
      <c r="AA78" s="16">
        <f t="shared" si="0"/>
        <v>980.06</v>
      </c>
      <c r="AF78" s="16"/>
      <c r="AG78" s="16"/>
    </row>
    <row r="79" spans="3:33" ht="15.75" customHeight="1" x14ac:dyDescent="0.25">
      <c r="C79" s="19"/>
      <c r="D79" s="2" t="s">
        <v>12</v>
      </c>
      <c r="E79" s="21">
        <f t="shared" si="2"/>
        <v>2983.8</v>
      </c>
      <c r="F79" s="21">
        <f>E79+$AG$33</f>
        <v>2996.2000000000003</v>
      </c>
      <c r="G79" s="22">
        <f>F79+$AG$31</f>
        <v>3000.0000000000005</v>
      </c>
      <c r="Q79" s="1"/>
      <c r="W79" s="14"/>
      <c r="AA79" s="16">
        <f t="shared" si="0"/>
        <v>1000.0000000000005</v>
      </c>
      <c r="AF79" s="16"/>
      <c r="AG79" s="16"/>
    </row>
    <row r="80" spans="3:33" ht="15.75" customHeight="1" x14ac:dyDescent="0.25">
      <c r="C80" s="18">
        <v>26</v>
      </c>
      <c r="D80" s="2" t="s">
        <v>5</v>
      </c>
      <c r="E80" s="21">
        <f t="shared" si="2"/>
        <v>3030.83</v>
      </c>
      <c r="F80" s="21">
        <f>E80+$AF$33</f>
        <v>3069.23</v>
      </c>
      <c r="G80" s="22">
        <f>F80+$AF$31</f>
        <v>3100.06</v>
      </c>
      <c r="Q80" s="1"/>
      <c r="W80" s="13"/>
      <c r="AA80" s="16">
        <f t="shared" si="0"/>
        <v>1100.06</v>
      </c>
      <c r="AF80" s="16"/>
      <c r="AG80" s="16"/>
    </row>
    <row r="81" spans="3:33" x14ac:dyDescent="0.25">
      <c r="C81" s="19"/>
      <c r="D81" s="2" t="s">
        <v>12</v>
      </c>
      <c r="E81" s="21">
        <f t="shared" si="2"/>
        <v>3103.8</v>
      </c>
      <c r="F81" s="21">
        <f>E81+$AG$33</f>
        <v>3116.2000000000003</v>
      </c>
      <c r="G81" s="22">
        <f>F81+$AG$31</f>
        <v>3120.0000000000005</v>
      </c>
      <c r="Q81" s="1"/>
      <c r="W81" s="14"/>
      <c r="AA81" s="16">
        <f t="shared" si="0"/>
        <v>1120.0000000000005</v>
      </c>
      <c r="AF81" s="16"/>
      <c r="AG81" s="16"/>
    </row>
    <row r="82" spans="3:33" x14ac:dyDescent="0.25">
      <c r="C82" s="20">
        <v>27</v>
      </c>
      <c r="D82" s="2" t="s">
        <v>5</v>
      </c>
      <c r="E82" s="21">
        <f t="shared" si="2"/>
        <v>3150.83</v>
      </c>
      <c r="F82" s="21">
        <f>E82+$AF$33</f>
        <v>3189.23</v>
      </c>
      <c r="G82" s="22">
        <f>F82+$AF$31</f>
        <v>3220.06</v>
      </c>
      <c r="W82" s="13"/>
      <c r="AA82" s="16">
        <f t="shared" si="0"/>
        <v>1220.06</v>
      </c>
    </row>
    <row r="83" spans="3:33" x14ac:dyDescent="0.25">
      <c r="F83" s="13"/>
      <c r="G83" s="13"/>
    </row>
    <row r="84" spans="3:33" x14ac:dyDescent="0.25">
      <c r="F84" s="14"/>
      <c r="G84" s="14"/>
    </row>
    <row r="85" spans="3:33" x14ac:dyDescent="0.25">
      <c r="F85" s="13"/>
      <c r="G85" s="13"/>
    </row>
  </sheetData>
  <sheetProtection sheet="1" objects="1" scenarios="1"/>
  <mergeCells count="16">
    <mergeCell ref="B8:F9"/>
    <mergeCell ref="G8:G9"/>
    <mergeCell ref="H8:H9"/>
    <mergeCell ref="B4:F5"/>
    <mergeCell ref="G4:G5"/>
    <mergeCell ref="H4:H5"/>
    <mergeCell ref="B6:F7"/>
    <mergeCell ref="G6:G7"/>
    <mergeCell ref="H6:H7"/>
    <mergeCell ref="S24:S25"/>
    <mergeCell ref="T24:T25"/>
    <mergeCell ref="S33:T33"/>
    <mergeCell ref="S34:T34"/>
    <mergeCell ref="E27:F28"/>
    <mergeCell ref="G27:G28"/>
    <mergeCell ref="E29:F29"/>
  </mergeCells>
  <conditionalFormatting sqref="E30:F82">
    <cfRule type="cellIs" dxfId="2" priority="1" operator="lessThanOrEqual">
      <formula>$H$19</formula>
    </cfRule>
  </conditionalFormatting>
  <conditionalFormatting sqref="E30:G82">
    <cfRule type="cellIs" dxfId="1" priority="6" operator="greaterThan">
      <formula>$H$19</formula>
    </cfRule>
    <cfRule type="expression" dxfId="0" priority="7">
      <formula>($F156)&gt;($J$2)</formula>
    </cfRule>
  </conditionalFormatting>
  <dataValidations disablePrompts="1" count="1">
    <dataValidation type="list" allowBlank="1" showInputMessage="1" showErrorMessage="1" sqref="Q64" xr:uid="{8401B284-18FD-413D-8EE4-67F77D0EAAD2}">
      <formula1>$AI$5:$AI$8</formula1>
    </dataValidation>
  </dataValidation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1</vt:i4>
      </vt:variant>
      <vt:variant>
        <vt:lpstr>Pomenované rozsahy</vt:lpstr>
      </vt:variant>
      <vt:variant>
        <vt:i4>1</vt:i4>
      </vt:variant>
    </vt:vector>
  </HeadingPairs>
  <TitlesOfParts>
    <vt:vector size="2" baseType="lpstr">
      <vt:lpstr>Začínam lamelou J10016</vt:lpstr>
      <vt:lpstr>'Začínam lamelou J10016'!Oblasť_tlače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Miroslav Juza;Ján Fuksa</dc:creator>
  <cp:lastModifiedBy>Denis Danihel</cp:lastModifiedBy>
  <cp:lastPrinted>2024-07-01T09:21:07Z</cp:lastPrinted>
  <dcterms:created xsi:type="dcterms:W3CDTF">2023-06-06T09:21:51Z</dcterms:created>
  <dcterms:modified xsi:type="dcterms:W3CDTF">2024-07-12T07:00:46Z</dcterms:modified>
</cp:coreProperties>
</file>